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555"/>
  </bookViews>
  <sheets>
    <sheet name="рацион пример расчета" sheetId="2" r:id="rId1"/>
  </sheets>
  <externalReferences>
    <externalReference r:id="rId2"/>
    <externalReference r:id="rId3"/>
  </externalReferences>
  <definedNames>
    <definedName name="_A66666" localSheetId="0">#REF!</definedName>
    <definedName name="_A66666">#REF!</definedName>
    <definedName name="_A99999" localSheetId="0">#REF!</definedName>
    <definedName name="_A99999">#REF!</definedName>
    <definedName name="_A999999" localSheetId="0">#REF!</definedName>
    <definedName name="_A999999">#REF!</definedName>
    <definedName name="MLL" localSheetId="0">#REF!</definedName>
    <definedName name="MLL">#REF!</definedName>
    <definedName name="wrn.1." localSheetId="0" hidden="1">{#N/A,#N/A,FALSE,"Расчет вспомогательных"}</definedName>
    <definedName name="wrn.1." hidden="1">{#N/A,#N/A,FALSE,"Расчет вспомогательных"}</definedName>
    <definedName name="БД">[1]Цены!$A$3:$E$260</definedName>
    <definedName name="ГруппаЖивотныхБелков">[2]PRICE!$C$3:$C$13</definedName>
    <definedName name="ккк" localSheetId="0">#REF!</definedName>
    <definedName name="ккк">#REF!</definedName>
    <definedName name="су" localSheetId="0">#REF!</definedName>
    <definedName name="су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3" i="2"/>
  <c r="Q39"/>
  <c r="P39"/>
  <c r="O39"/>
  <c r="N39"/>
  <c r="M39"/>
  <c r="L39"/>
  <c r="K39"/>
  <c r="J39"/>
  <c r="I39"/>
  <c r="H39"/>
  <c r="G39"/>
  <c r="X38"/>
  <c r="W38"/>
  <c r="U38"/>
  <c r="R38"/>
  <c r="F38"/>
  <c r="X37"/>
  <c r="W37"/>
  <c r="U37"/>
  <c r="R37"/>
  <c r="F37"/>
  <c r="X36"/>
  <c r="W36"/>
  <c r="U36"/>
  <c r="R36"/>
  <c r="F36"/>
  <c r="X35"/>
  <c r="W35"/>
  <c r="U35"/>
  <c r="R35"/>
  <c r="F35"/>
  <c r="X34"/>
  <c r="W34"/>
  <c r="U34"/>
  <c r="R34"/>
  <c r="F34"/>
  <c r="X33"/>
  <c r="W33"/>
  <c r="U33"/>
  <c r="R33"/>
  <c r="F33"/>
  <c r="X32"/>
  <c r="W32"/>
  <c r="U32"/>
  <c r="R32"/>
  <c r="F32"/>
  <c r="X31"/>
  <c r="W31"/>
  <c r="U31"/>
  <c r="R31"/>
  <c r="F31"/>
  <c r="X30"/>
  <c r="W30"/>
  <c r="U30"/>
  <c r="R30"/>
  <c r="F30"/>
  <c r="X29"/>
  <c r="W29"/>
  <c r="U29"/>
  <c r="R29"/>
  <c r="F29"/>
  <c r="X28"/>
  <c r="W28"/>
  <c r="U28"/>
  <c r="R28"/>
  <c r="F28"/>
  <c r="W27"/>
  <c r="U27"/>
  <c r="R27"/>
  <c r="F27"/>
  <c r="X26"/>
  <c r="W26"/>
  <c r="U26"/>
  <c r="R26"/>
  <c r="F26"/>
  <c r="X25"/>
  <c r="W25"/>
  <c r="U25"/>
  <c r="R25"/>
  <c r="F25"/>
  <c r="X24"/>
  <c r="W24"/>
  <c r="U24"/>
  <c r="R24"/>
  <c r="F24"/>
  <c r="X23"/>
  <c r="W23"/>
  <c r="U23"/>
  <c r="R23"/>
  <c r="F23"/>
  <c r="X22"/>
  <c r="W22"/>
  <c r="U22"/>
  <c r="R22"/>
  <c r="F22"/>
  <c r="X21"/>
  <c r="W21"/>
  <c r="U21"/>
  <c r="R21"/>
  <c r="F21"/>
  <c r="X20"/>
  <c r="W20"/>
  <c r="U20"/>
  <c r="R20"/>
  <c r="F20"/>
  <c r="X19"/>
  <c r="W19"/>
  <c r="U19"/>
  <c r="R19"/>
  <c r="F19"/>
  <c r="W18"/>
  <c r="U18"/>
  <c r="R18"/>
  <c r="F18"/>
  <c r="X17"/>
  <c r="W17"/>
  <c r="U17"/>
  <c r="R17"/>
  <c r="F17"/>
  <c r="W16"/>
  <c r="U16"/>
  <c r="R16"/>
  <c r="F16"/>
  <c r="X15"/>
  <c r="W15"/>
  <c r="U15"/>
  <c r="R15"/>
  <c r="F15"/>
  <c r="W14"/>
  <c r="T14"/>
  <c r="S14"/>
  <c r="U14" s="1"/>
  <c r="R14"/>
  <c r="F14"/>
  <c r="X13"/>
  <c r="W13"/>
  <c r="U13"/>
  <c r="R13"/>
  <c r="F13"/>
  <c r="X12"/>
  <c r="W12"/>
  <c r="U12"/>
  <c r="R12"/>
  <c r="F12"/>
  <c r="W11"/>
  <c r="S11"/>
  <c r="X11" s="1"/>
  <c r="R11"/>
  <c r="F11"/>
  <c r="W10"/>
  <c r="U10"/>
  <c r="R10"/>
  <c r="F10"/>
  <c r="W9"/>
  <c r="U9"/>
  <c r="R9"/>
  <c r="F9"/>
  <c r="W8"/>
  <c r="U8"/>
  <c r="R8"/>
  <c r="F8"/>
  <c r="W7"/>
  <c r="U7"/>
  <c r="R7"/>
  <c r="F7"/>
  <c r="X6"/>
  <c r="W6"/>
  <c r="W39" s="1"/>
  <c r="W41" s="1"/>
  <c r="W42" s="1"/>
  <c r="U6"/>
  <c r="R6"/>
  <c r="R39" s="1"/>
  <c r="F6"/>
  <c r="F39" s="1"/>
  <c r="X5"/>
  <c r="F41" l="1"/>
  <c r="F42" s="1"/>
  <c r="R40"/>
  <c r="X14"/>
  <c r="U11"/>
  <c r="U39" s="1"/>
  <c r="X39" l="1"/>
  <c r="U41"/>
  <c r="X41" l="1"/>
  <c r="U42"/>
  <c r="X42" s="1"/>
</calcChain>
</file>

<file path=xl/sharedStrings.xml><?xml version="1.0" encoding="utf-8"?>
<sst xmlns="http://schemas.openxmlformats.org/spreadsheetml/2006/main" count="243" uniqueCount="144">
  <si>
    <t>Обоснование варианта рациона питания на завтрак для детей 7-10 лет стоимостью 48 руб. с минимальной сбалансированностью (завтрак - не менее 20% нормы, обед - не менее 30%)</t>
  </si>
  <si>
    <t>При разработке рациона применяются допустимые замены одних продуктов другими (замены уменьшают стоимость, но несущественно влияют на сбалансированность)</t>
  </si>
  <si>
    <t>Норма суточной потребности продукта в граммах согласно  СанПиН 2.4.5.2409-08, приложение 8</t>
  </si>
  <si>
    <t xml:space="preserve">Норма СанПиН на ЗАВТРАК и ОБЕД, 50% от суточной потребности </t>
  </si>
  <si>
    <t>вариант рациона-завтрак+обед</t>
  </si>
  <si>
    <t>Средние потребительские цены (тарифы) на товары и услуги, рубль,</t>
  </si>
  <si>
    <t>Стоимость рациона ЗАВТРАКА И ОБЕД для 7-10 лет, руб.</t>
  </si>
  <si>
    <t>Вариант рациона по приемам пищи, г</t>
  </si>
  <si>
    <t>Стоимость рациона ЗАВТРАКА   для 7-10 лет, руб.</t>
  </si>
  <si>
    <t>фактический рацион на завтрак одной из школ Ярославской области, 40 рублей</t>
  </si>
  <si>
    <t>Сравнение предлагаемого рациона на завтрак и рациона одной из школ области, %</t>
  </si>
  <si>
    <t>Набор пищевых продуктов, используемых для приготовления блюд и напитков</t>
  </si>
  <si>
    <t>7-10 лет</t>
  </si>
  <si>
    <t>Цена статистики за 1 кг (шт), руб</t>
  </si>
  <si>
    <t>Стоимость нормы ЗАВТРАКА И ОБЕД для 7-10 лет, руб.</t>
  </si>
  <si>
    <t>завтрак</t>
  </si>
  <si>
    <t>обед</t>
  </si>
  <si>
    <t>г</t>
  </si>
  <si>
    <t>руб</t>
  </si>
  <si>
    <t>Хлебопродукты, всего в пересчете на хлеб пш.1 с.</t>
  </si>
  <si>
    <t xml:space="preserve">Хлеб ржаной </t>
  </si>
  <si>
    <t>январь</t>
  </si>
  <si>
    <t xml:space="preserve">Хлеб пшеничный </t>
  </si>
  <si>
    <t xml:space="preserve">Крупы, бобовые </t>
  </si>
  <si>
    <t>Пельмени, манты, равиоли, кг</t>
  </si>
  <si>
    <t>Макаронные изделия</t>
  </si>
  <si>
    <t>Печень говяжья, кг</t>
  </si>
  <si>
    <t>Мука пшеничная</t>
  </si>
  <si>
    <t>Фарш мясной, кг</t>
  </si>
  <si>
    <t>Овощи и картофель в пересчете на картофель</t>
  </si>
  <si>
    <t>Картофель</t>
  </si>
  <si>
    <t>Говядина (кроме бескостного мяса), кг</t>
  </si>
  <si>
    <t>Овощи, зелень</t>
  </si>
  <si>
    <t>Говядина бескостная, кг</t>
  </si>
  <si>
    <t>Фрукты и соки в пересчете на фрукты св.</t>
  </si>
  <si>
    <t>Фрукты свежие</t>
  </si>
  <si>
    <t>Свинина (кроме бескостного мяса), кг</t>
  </si>
  <si>
    <t xml:space="preserve">Соки </t>
  </si>
  <si>
    <t>Баранина (кроме бескостного мяса), кг</t>
  </si>
  <si>
    <t>Фрукты сухие</t>
  </si>
  <si>
    <t>Свинина бескостная, кг</t>
  </si>
  <si>
    <t>в том числе шиповник</t>
  </si>
  <si>
    <t>Продукты ЖП всего</t>
  </si>
  <si>
    <t>Молоко и молочные продукты</t>
  </si>
  <si>
    <t>Молоко и  Кисломолочные продукты (2,5%-3,2%)</t>
  </si>
  <si>
    <t>Колбаса сырокопченая, кг</t>
  </si>
  <si>
    <t>Сметана (до 15%)</t>
  </si>
  <si>
    <t>Рыба живая и охлажденная, кг</t>
  </si>
  <si>
    <t>Сыр</t>
  </si>
  <si>
    <t>Говядина, свинина тушеная консервированная, 350 г</t>
  </si>
  <si>
    <t>Творог (до 9%)</t>
  </si>
  <si>
    <t>Кулинарные изделия из птицы, кг</t>
  </si>
  <si>
    <t>Мясо и мясопродукты, птица, яйца и рыба</t>
  </si>
  <si>
    <t xml:space="preserve">Мясо жилованное  </t>
  </si>
  <si>
    <t>Куры охлажденные и мороженые, кг</t>
  </si>
  <si>
    <t xml:space="preserve"> печень</t>
  </si>
  <si>
    <t>Колбасные изделия</t>
  </si>
  <si>
    <t>Колбаса полукопченая и варено-копченая, кг</t>
  </si>
  <si>
    <t>Рыба филе</t>
  </si>
  <si>
    <t>Сосиски, сардельки, кг</t>
  </si>
  <si>
    <t>Цыплята 1 кат</t>
  </si>
  <si>
    <t>Окорочка куриные, кг</t>
  </si>
  <si>
    <t>Яйцо диетическое,грамм</t>
  </si>
  <si>
    <t>Рыба охлажденная и мороженая разделанная лососевых пород, кг</t>
  </si>
  <si>
    <t>Масло растительное</t>
  </si>
  <si>
    <t>Рыба мороженная разделанная (кроме лососевых пород), кг</t>
  </si>
  <si>
    <t>Масло сливочное</t>
  </si>
  <si>
    <t>Рыба соленая, маринованная, копченая, кг</t>
  </si>
  <si>
    <t>Сахар</t>
  </si>
  <si>
    <t>Рыба замороженная неразделанная, кг</t>
  </si>
  <si>
    <t xml:space="preserve">Кондитерские изделия </t>
  </si>
  <si>
    <t>Филе рыбное, кг</t>
  </si>
  <si>
    <t>Какао</t>
  </si>
  <si>
    <t>Соленые и копченые деликатесные продукты из рыбы, кг</t>
  </si>
  <si>
    <t>Чай</t>
  </si>
  <si>
    <t>Икра лососевых рыб, отечественная, кг</t>
  </si>
  <si>
    <t>Соль</t>
  </si>
  <si>
    <t>Филе сельди соленое, кг</t>
  </si>
  <si>
    <t>Итого, руб.</t>
  </si>
  <si>
    <t>Снижение цены за счет замен</t>
  </si>
  <si>
    <t>Стоимость продуктов за минусом торговой наценки</t>
  </si>
  <si>
    <t>Стоимость продуктов и услуг (с наценкой 50%)</t>
  </si>
  <si>
    <t>СТАРШИЕ , дет 11-18 лет (на 10% больше)</t>
  </si>
  <si>
    <t>Овощи натуральные консервированные, маринованные, кг</t>
  </si>
  <si>
    <t>Консервы овощные для детского питания, кг</t>
  </si>
  <si>
    <t>Консервы томатные, кг</t>
  </si>
  <si>
    <t>Кетчуп, кг</t>
  </si>
  <si>
    <t>Соки фруктовые, л</t>
  </si>
  <si>
    <t>Консервы рыбные натуральные и с добавлением масла, 350 г</t>
  </si>
  <si>
    <t>Консервы фруктово-ягодные для детского питания, кг</t>
  </si>
  <si>
    <t>Яйца куриные, 10 шт.</t>
  </si>
  <si>
    <t>Сахар-песок, кг</t>
  </si>
  <si>
    <t>Печенье, кг</t>
  </si>
  <si>
    <t>Пряники, кг</t>
  </si>
  <si>
    <t>Зефир, пастила, кг</t>
  </si>
  <si>
    <t>Карамель, кг</t>
  </si>
  <si>
    <t>Конфеты мягкие, глазированные шоколадом, кг</t>
  </si>
  <si>
    <t>Конфеты шоколадные натуральные и с добавками, кг</t>
  </si>
  <si>
    <t>Шоколад, кг</t>
  </si>
  <si>
    <t>Кексы, рулеты, кг</t>
  </si>
  <si>
    <t>Торты, кг</t>
  </si>
  <si>
    <t>Жевательная резинка, упаковка</t>
  </si>
  <si>
    <t>Варенье, джем, повидло, кг</t>
  </si>
  <si>
    <t>Мед пчелиный натуральный, кг</t>
  </si>
  <si>
    <t>Кофе натуральный растворимый, кг</t>
  </si>
  <si>
    <t>Кофе натуральный в зернах и молотый, кг</t>
  </si>
  <si>
    <t>Чай черный байховый, кг</t>
  </si>
  <si>
    <t>Чай черный байховый пакетированный, 25 пакетиков</t>
  </si>
  <si>
    <t>Майонез, кг</t>
  </si>
  <si>
    <t>Соль поваренная пищевая, кг</t>
  </si>
  <si>
    <t>Перец черный (горошек), в пересчете за кг</t>
  </si>
  <si>
    <t>Сухие супы в пакетах, 100 г</t>
  </si>
  <si>
    <t>Мука пшеничная, кг</t>
  </si>
  <si>
    <t>Хлеб из ржаной муки и из смеси муки ржаной и пшеничной, кг</t>
  </si>
  <si>
    <t>Хлеб и булочные изделия из пшеничной муки высшего сорта, кг</t>
  </si>
  <si>
    <t>Хлеб и булочные изделия из пшеничной муки 1 и 2 сортов, кг</t>
  </si>
  <si>
    <t>Булочные изделия сдобные из муки высшего сорта штучные, кг</t>
  </si>
  <si>
    <t>Бараночные изделия, кг</t>
  </si>
  <si>
    <t>Хлопья из злаков (сухие завтраки), кг</t>
  </si>
  <si>
    <t>Рис шлифованный, кг</t>
  </si>
  <si>
    <t>Крупа манная, кг</t>
  </si>
  <si>
    <t>Пшено, кг</t>
  </si>
  <si>
    <t>Горох и фасоль, кг</t>
  </si>
  <si>
    <t>Крупа гречневая-ядрица, кг</t>
  </si>
  <si>
    <t>Крупы овсяная и перловая, кг</t>
  </si>
  <si>
    <t>Овсяные хлопья "Геркулес",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</si>
  <si>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</si>
  <si>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</si>
  <si>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</si>
  <si>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</si>
  <si>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</si>
  <si>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</si>
  <si>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</si>
  <si>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Чеснок, кг</t>
  </si>
  <si>
    <t>Огурцы свежие, кг</t>
  </si>
  <si>
    <t>Помидоры свежие, кг</t>
  </si>
  <si>
    <t>Овощи замороженные, кг</t>
  </si>
  <si>
    <t>Яблоки, кг</t>
  </si>
  <si>
    <t>Груши, кг</t>
  </si>
  <si>
    <t>Апельсины, кг</t>
  </si>
  <si>
    <t>Виноград, кг</t>
  </si>
  <si>
    <t>Лимоны, кг</t>
  </si>
  <si>
    <t>Бананы, кг</t>
  </si>
  <si>
    <t>Сухофрукты, кг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</si>
</sst>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_ ;[Red]\-0\ "/>
    <numFmt numFmtId="166" formatCode="0.0_ ;[Red]\-0.0\ "/>
  </numFmts>
  <fonts count="25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4"/>
      <name val="Verdana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9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name val="Verdana"/>
      <family val="2"/>
      <charset val="204"/>
    </font>
    <font>
      <b/>
      <sz val="9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name val="Verdana"/>
      <family val="2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1" applyFont="1"/>
    <xf numFmtId="0" fontId="6" fillId="2" borderId="0" xfId="1" applyFont="1" applyFill="1"/>
    <xf numFmtId="0" fontId="5" fillId="0" borderId="0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vertical="center" wrapText="1"/>
    </xf>
    <xf numFmtId="1" fontId="9" fillId="3" borderId="1" xfId="1" applyNumberFormat="1" applyFont="1" applyFill="1" applyBorder="1" applyAlignment="1">
      <alignment horizontal="center" vertical="center" wrapText="1"/>
    </xf>
    <xf numFmtId="164" fontId="15" fillId="5" borderId="1" xfId="1" applyNumberFormat="1" applyFont="1" applyFill="1" applyBorder="1" applyAlignment="1">
      <alignment horizontal="center"/>
    </xf>
    <xf numFmtId="2" fontId="9" fillId="5" borderId="1" xfId="1" applyNumberFormat="1" applyFont="1" applyFill="1" applyBorder="1" applyAlignment="1">
      <alignment horizontal="center" vertical="center" wrapText="1"/>
    </xf>
    <xf numFmtId="9" fontId="3" fillId="5" borderId="1" xfId="3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4" fontId="9" fillId="4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164" fontId="15" fillId="5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166" fontId="9" fillId="4" borderId="1" xfId="2" applyNumberFormat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 wrapText="1"/>
    </xf>
    <xf numFmtId="165" fontId="9" fillId="2" borderId="1" xfId="2" applyNumberFormat="1" applyFont="1" applyFill="1" applyBorder="1" applyAlignment="1">
      <alignment horizontal="center" vertical="center" wrapText="1"/>
    </xf>
    <xf numFmtId="3" fontId="19" fillId="6" borderId="1" xfId="1" applyNumberFormat="1" applyFont="1" applyFill="1" applyBorder="1" applyAlignment="1">
      <alignment horizontal="center" vertical="center"/>
    </xf>
    <xf numFmtId="3" fontId="20" fillId="3" borderId="1" xfId="1" applyNumberFormat="1" applyFont="1" applyFill="1" applyBorder="1" applyAlignment="1">
      <alignment horizontal="center" vertical="center"/>
    </xf>
    <xf numFmtId="3" fontId="20" fillId="5" borderId="1" xfId="1" applyNumberFormat="1" applyFont="1" applyFill="1" applyBorder="1" applyAlignment="1">
      <alignment horizontal="center" vertical="center"/>
    </xf>
    <xf numFmtId="3" fontId="19" fillId="7" borderId="1" xfId="1" applyNumberFormat="1" applyFont="1" applyFill="1" applyBorder="1" applyAlignment="1">
      <alignment horizontal="center" vertical="center"/>
    </xf>
    <xf numFmtId="3" fontId="18" fillId="2" borderId="1" xfId="4" applyNumberFormat="1" applyFont="1" applyFill="1" applyBorder="1" applyAlignment="1">
      <alignment horizontal="center" vertical="center"/>
    </xf>
    <xf numFmtId="3" fontId="18" fillId="2" borderId="1" xfId="1" applyNumberFormat="1" applyFont="1" applyFill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 wrapText="1"/>
    </xf>
    <xf numFmtId="9" fontId="20" fillId="3" borderId="1" xfId="3" applyFont="1" applyFill="1" applyBorder="1" applyAlignment="1">
      <alignment horizontal="center" vertical="center"/>
    </xf>
    <xf numFmtId="3" fontId="20" fillId="6" borderId="1" xfId="1" applyNumberFormat="1" applyFont="1" applyFill="1" applyBorder="1" applyAlignment="1">
      <alignment horizontal="center" vertical="center"/>
    </xf>
    <xf numFmtId="4" fontId="20" fillId="5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wrapText="1"/>
    </xf>
    <xf numFmtId="0" fontId="15" fillId="0" borderId="1" xfId="1" applyFont="1" applyBorder="1"/>
    <xf numFmtId="0" fontId="23" fillId="0" borderId="1" xfId="1" applyFont="1" applyBorder="1" applyAlignment="1">
      <alignment horizontal="left" wrapText="1"/>
    </xf>
    <xf numFmtId="0" fontId="23" fillId="0" borderId="1" xfId="1" applyFont="1" applyBorder="1" applyAlignment="1">
      <alignment horizontal="right" wrapText="1"/>
    </xf>
    <xf numFmtId="1" fontId="20" fillId="3" borderId="1" xfId="1" applyNumberFormat="1" applyFont="1" applyFill="1" applyBorder="1" applyAlignment="1">
      <alignment horizontal="center" vertical="center"/>
    </xf>
    <xf numFmtId="0" fontId="20" fillId="3" borderId="1" xfId="1" applyFont="1" applyFill="1" applyBorder="1"/>
    <xf numFmtId="0" fontId="20" fillId="3" borderId="1" xfId="1" applyFont="1" applyFill="1" applyBorder="1" applyAlignment="1">
      <alignment horizontal="center" vertical="center"/>
    </xf>
    <xf numFmtId="0" fontId="6" fillId="5" borderId="1" xfId="1" applyFont="1" applyFill="1" applyBorder="1"/>
    <xf numFmtId="1" fontId="20" fillId="5" borderId="1" xfId="1" applyNumberFormat="1" applyFont="1" applyFill="1" applyBorder="1" applyAlignment="1">
      <alignment horizontal="center" vertical="center"/>
    </xf>
    <xf numFmtId="0" fontId="2" fillId="0" borderId="1" xfId="1" applyFont="1" applyBorder="1"/>
    <xf numFmtId="0" fontId="15" fillId="0" borderId="0" xfId="1" applyFont="1"/>
    <xf numFmtId="0" fontId="23" fillId="0" borderId="7" xfId="1" applyFont="1" applyBorder="1" applyAlignment="1">
      <alignment horizontal="left" wrapText="1"/>
    </xf>
    <xf numFmtId="0" fontId="23" fillId="0" borderId="7" xfId="1" applyFont="1" applyBorder="1" applyAlignment="1">
      <alignment horizontal="right" wrapText="1"/>
    </xf>
    <xf numFmtId="0" fontId="23" fillId="0" borderId="8" xfId="1" applyFont="1" applyBorder="1" applyAlignment="1">
      <alignment horizontal="left" wrapText="1"/>
    </xf>
    <xf numFmtId="0" fontId="23" fillId="0" borderId="8" xfId="1" applyFont="1" applyBorder="1" applyAlignment="1">
      <alignment horizontal="right" wrapText="1"/>
    </xf>
    <xf numFmtId="4" fontId="15" fillId="0" borderId="0" xfId="1" applyNumberFormat="1" applyFont="1" applyBorder="1" applyAlignment="1">
      <alignment horizontal="center"/>
    </xf>
    <xf numFmtId="0" fontId="24" fillId="0" borderId="8" xfId="1" applyFont="1" applyBorder="1" applyAlignment="1">
      <alignment horizontal="left" wrapText="1"/>
    </xf>
    <xf numFmtId="0" fontId="24" fillId="0" borderId="8" xfId="1" applyFont="1" applyBorder="1" applyAlignment="1">
      <alignment horizontal="right" wrapText="1"/>
    </xf>
    <xf numFmtId="0" fontId="13" fillId="5" borderId="1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Процентн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Zueva\AppData\Local\Microsoft\Windows\Temporary%20Internet%20Files\Content.Outlook\YXLZ4DT9\!!&#1050;&#1072;&#1083;&#1100;&#1082;&#1091;&#1083;&#1103;&#1094;&#1080;&#1103;%20&#1064;&#1082;&#1086;&#1083;&#1100;&#1085;&#1080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5;&#1086;&#1088;&#1080;&#1083;&#1100;&#1089;&#1082;\&#1085;&#1086;&#1074;&#1086;&#1077;%20&#1084;&#1077;&#1085;&#1102;\&#1103;&#1085;&#1074;&#1072;&#1088;&#1100;2017\&#1080;&#1102;&#1085;&#1100;\2%20-%20ps2016-&#1057;&#1090;&#1072;&#1088;&#1096;&#1080;&#1077;-&#1048;&#1057;&#1061;&#1054;&#1044;&#1053;&#1054;&#1045;-19&#1080;&#1102;&#1085;&#1103;_&#1084;&#1089;&#1089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фрукты"/>
      <sheetName val="интернат"/>
      <sheetName val="1 Блюда"/>
      <sheetName val="Хол.зак."/>
      <sheetName val=" интернат №2"/>
      <sheetName val="Гарниры"/>
      <sheetName val="Мясо"/>
      <sheetName val="Птица"/>
      <sheetName val="Печень"/>
      <sheetName val="Рыба"/>
      <sheetName val="Каши"/>
      <sheetName val="Творог"/>
      <sheetName val="Мучные"/>
      <sheetName val="Напитки"/>
      <sheetName val="Соусы"/>
      <sheetName val="Фарши"/>
      <sheetName val="Выпеч. (2)"/>
      <sheetName val="Выпеч."/>
      <sheetName val="цыплята"/>
    </sheetNames>
    <sheetDataSet>
      <sheetData sheetId="0" refreshError="1">
        <row r="3">
          <cell r="A3">
            <v>1</v>
          </cell>
          <cell r="B3" t="str">
            <v>Картофель</v>
          </cell>
          <cell r="C3" t="str">
            <v>кг</v>
          </cell>
          <cell r="E3">
            <v>35.001999999999995</v>
          </cell>
        </row>
        <row r="4">
          <cell r="A4">
            <v>2</v>
          </cell>
          <cell r="B4" t="str">
            <v>Капуста</v>
          </cell>
          <cell r="C4" t="str">
            <v>кг</v>
          </cell>
          <cell r="E4">
            <v>35.452999999999996</v>
          </cell>
        </row>
        <row r="5">
          <cell r="A5">
            <v>3</v>
          </cell>
          <cell r="B5" t="str">
            <v>Лук</v>
          </cell>
          <cell r="C5" t="str">
            <v>кг</v>
          </cell>
          <cell r="E5">
            <v>42.800999999999995</v>
          </cell>
        </row>
        <row r="6">
          <cell r="A6">
            <v>4</v>
          </cell>
          <cell r="B6" t="str">
            <v>Морковь</v>
          </cell>
          <cell r="C6" t="str">
            <v>кг</v>
          </cell>
          <cell r="E6">
            <v>41.998000000000005</v>
          </cell>
        </row>
        <row r="7">
          <cell r="A7">
            <v>5</v>
          </cell>
          <cell r="B7" t="str">
            <v>Свекла</v>
          </cell>
          <cell r="C7" t="str">
            <v>кг</v>
          </cell>
          <cell r="E7">
            <v>31.074999999999999</v>
          </cell>
        </row>
        <row r="8">
          <cell r="A8">
            <v>6</v>
          </cell>
          <cell r="B8" t="str">
            <v>Масло сливочное</v>
          </cell>
          <cell r="C8" t="str">
            <v>кг</v>
          </cell>
          <cell r="E8">
            <v>247.005</v>
          </cell>
        </row>
        <row r="9">
          <cell r="A9">
            <v>7</v>
          </cell>
          <cell r="B9" t="str">
            <v>Масло растительное</v>
          </cell>
          <cell r="C9" t="str">
            <v>кг</v>
          </cell>
          <cell r="E9">
            <v>73.48</v>
          </cell>
        </row>
        <row r="10">
          <cell r="A10">
            <v>8</v>
          </cell>
          <cell r="B10" t="str">
            <v>Маргарин</v>
          </cell>
          <cell r="C10" t="str">
            <v>кг</v>
          </cell>
          <cell r="E10">
            <v>0</v>
          </cell>
        </row>
        <row r="11">
          <cell r="A11">
            <v>9</v>
          </cell>
          <cell r="B11" t="str">
            <v>Соль</v>
          </cell>
          <cell r="C11" t="str">
            <v>кг</v>
          </cell>
          <cell r="E11">
            <v>15.004000000000001</v>
          </cell>
        </row>
        <row r="12">
          <cell r="A12">
            <v>10</v>
          </cell>
          <cell r="B12" t="str">
            <v>Перец черный молотый</v>
          </cell>
          <cell r="C12" t="str">
            <v>кг</v>
          </cell>
          <cell r="E12">
            <v>249.99480000000003</v>
          </cell>
        </row>
        <row r="13">
          <cell r="A13">
            <v>11</v>
          </cell>
          <cell r="B13" t="str">
            <v>Лавровый лист</v>
          </cell>
          <cell r="C13" t="str">
            <v>кг</v>
          </cell>
          <cell r="E13">
            <v>450.00480000000005</v>
          </cell>
        </row>
        <row r="14">
          <cell r="A14">
            <v>12</v>
          </cell>
          <cell r="B14" t="str">
            <v>Яблоки</v>
          </cell>
          <cell r="C14" t="str">
            <v>кг</v>
          </cell>
          <cell r="E14">
            <v>82.470200000000006</v>
          </cell>
        </row>
        <row r="15">
          <cell r="A15">
            <v>13</v>
          </cell>
          <cell r="B15" t="str">
            <v>Груши св.</v>
          </cell>
          <cell r="C15" t="str">
            <v>кг</v>
          </cell>
          <cell r="E15">
            <v>119.99420000000001</v>
          </cell>
        </row>
        <row r="16">
          <cell r="A16">
            <v>14</v>
          </cell>
          <cell r="B16" t="str">
            <v>Вишня</v>
          </cell>
          <cell r="C16" t="str">
            <v>кг</v>
          </cell>
          <cell r="E16">
            <v>0</v>
          </cell>
        </row>
        <row r="17">
          <cell r="A17">
            <v>15</v>
          </cell>
          <cell r="B17" t="str">
            <v>Персики</v>
          </cell>
          <cell r="C17" t="str">
            <v>кг</v>
          </cell>
          <cell r="E17">
            <v>0</v>
          </cell>
        </row>
        <row r="18">
          <cell r="A18">
            <v>16</v>
          </cell>
          <cell r="B18" t="str">
            <v>Лимоны</v>
          </cell>
          <cell r="C18" t="str">
            <v>кг</v>
          </cell>
          <cell r="E18">
            <v>126.28359999999999</v>
          </cell>
        </row>
        <row r="19">
          <cell r="A19">
            <v>17</v>
          </cell>
          <cell r="B19" t="str">
            <v>Виноград</v>
          </cell>
          <cell r="C19" t="str">
            <v>кг</v>
          </cell>
          <cell r="E19">
            <v>190.65259999999998</v>
          </cell>
        </row>
        <row r="20">
          <cell r="A20">
            <v>18</v>
          </cell>
          <cell r="B20" t="str">
            <v>Киви</v>
          </cell>
          <cell r="C20" t="str">
            <v>кг</v>
          </cell>
          <cell r="E20">
            <v>130.00059999999999</v>
          </cell>
        </row>
        <row r="21">
          <cell r="A21">
            <v>19</v>
          </cell>
          <cell r="B21" t="str">
            <v>Бананы</v>
          </cell>
          <cell r="C21" t="str">
            <v>кг</v>
          </cell>
          <cell r="E21">
            <v>100.005</v>
          </cell>
        </row>
        <row r="22">
          <cell r="A22">
            <v>203</v>
          </cell>
          <cell r="B22" t="str">
            <v>Фрукты в ассортим</v>
          </cell>
          <cell r="C22" t="str">
            <v>кг</v>
          </cell>
          <cell r="E22">
            <v>0</v>
          </cell>
        </row>
        <row r="23">
          <cell r="A23">
            <v>20</v>
          </cell>
          <cell r="B23" t="str">
            <v>Огурцы св.</v>
          </cell>
          <cell r="C23" t="str">
            <v>кг</v>
          </cell>
          <cell r="E23">
            <v>155.001</v>
          </cell>
        </row>
        <row r="24">
          <cell r="A24">
            <v>21</v>
          </cell>
          <cell r="B24" t="str">
            <v>Помидоры св.</v>
          </cell>
          <cell r="C24" t="str">
            <v>кг</v>
          </cell>
          <cell r="E24">
            <v>141.251</v>
          </cell>
        </row>
        <row r="25">
          <cell r="A25">
            <v>22</v>
          </cell>
          <cell r="B25" t="str">
            <v>Перец сл.болг.</v>
          </cell>
          <cell r="C25" t="str">
            <v>кг</v>
          </cell>
          <cell r="E25">
            <v>0</v>
          </cell>
        </row>
        <row r="26">
          <cell r="A26">
            <v>23</v>
          </cell>
          <cell r="B26" t="str">
            <v>Зелень (петрушка,укроп)</v>
          </cell>
          <cell r="C26" t="str">
            <v>кг</v>
          </cell>
          <cell r="E26">
            <v>271.09500000000003</v>
          </cell>
        </row>
        <row r="27">
          <cell r="A27">
            <v>24</v>
          </cell>
          <cell r="B27" t="str">
            <v xml:space="preserve">Мясо говядина </v>
          </cell>
          <cell r="C27" t="str">
            <v>кг</v>
          </cell>
          <cell r="E27">
            <v>219.88522228915659</v>
          </cell>
        </row>
        <row r="28">
          <cell r="E28">
            <v>0</v>
          </cell>
        </row>
        <row r="29">
          <cell r="A29">
            <v>25</v>
          </cell>
          <cell r="B29" t="str">
            <v xml:space="preserve">Мясо свинина </v>
          </cell>
          <cell r="C29" t="str">
            <v>кг</v>
          </cell>
          <cell r="E29">
            <v>208.86799999999999</v>
          </cell>
        </row>
        <row r="30">
          <cell r="A30">
            <v>26</v>
          </cell>
          <cell r="B30" t="str">
            <v>Томат паста</v>
          </cell>
          <cell r="C30" t="str">
            <v>кг</v>
          </cell>
          <cell r="E30">
            <v>109.99959999999999</v>
          </cell>
        </row>
        <row r="31">
          <cell r="A31">
            <v>27</v>
          </cell>
          <cell r="B31" t="str">
            <v>Сахар</v>
          </cell>
          <cell r="C31" t="str">
            <v>кг</v>
          </cell>
          <cell r="E31">
            <v>45.616999999999997</v>
          </cell>
        </row>
        <row r="32">
          <cell r="A32">
            <v>28</v>
          </cell>
          <cell r="B32" t="str">
            <v>Лимонная кислота</v>
          </cell>
          <cell r="C32" t="str">
            <v>кг</v>
          </cell>
          <cell r="E32">
            <v>230.00559999999999</v>
          </cell>
        </row>
        <row r="33">
          <cell r="A33">
            <v>29</v>
          </cell>
          <cell r="B33" t="str">
            <v>Специи</v>
          </cell>
          <cell r="C33" t="str">
            <v>кг</v>
          </cell>
          <cell r="E33">
            <v>0</v>
          </cell>
        </row>
        <row r="34">
          <cell r="A34">
            <v>30</v>
          </cell>
          <cell r="B34" t="str">
            <v>Мука пшеничная</v>
          </cell>
          <cell r="C34" t="str">
            <v>кг</v>
          </cell>
          <cell r="E34">
            <v>26.499000000000002</v>
          </cell>
        </row>
        <row r="35">
          <cell r="A35">
            <v>31</v>
          </cell>
          <cell r="B35" t="str">
            <v>Сметана</v>
          </cell>
          <cell r="C35" t="str">
            <v>кг</v>
          </cell>
          <cell r="E35">
            <v>60.06</v>
          </cell>
        </row>
        <row r="36">
          <cell r="A36">
            <v>32</v>
          </cell>
          <cell r="B36" t="str">
            <v>Кости окорочков</v>
          </cell>
          <cell r="C36" t="str">
            <v>кг</v>
          </cell>
          <cell r="E36">
            <v>0</v>
          </cell>
        </row>
        <row r="37">
          <cell r="A37">
            <v>33</v>
          </cell>
          <cell r="B37" t="str">
            <v>Сервелат в/к</v>
          </cell>
          <cell r="C37" t="str">
            <v>кг</v>
          </cell>
          <cell r="E37">
            <v>271.99700000000001</v>
          </cell>
        </row>
        <row r="38">
          <cell r="A38">
            <v>34</v>
          </cell>
          <cell r="B38" t="str">
            <v>Капуста квашеная</v>
          </cell>
          <cell r="C38" t="str">
            <v>кг</v>
          </cell>
          <cell r="E38">
            <v>0</v>
          </cell>
        </row>
        <row r="39">
          <cell r="A39">
            <v>35</v>
          </cell>
          <cell r="B39" t="str">
            <v>Огурцы консерв.</v>
          </cell>
          <cell r="C39" t="str">
            <v>кг</v>
          </cell>
          <cell r="E39">
            <v>111.3802</v>
          </cell>
        </row>
        <row r="40">
          <cell r="A40">
            <v>36</v>
          </cell>
          <cell r="B40" t="str">
            <v>Крупа рисовая</v>
          </cell>
          <cell r="C40" t="str">
            <v>кг</v>
          </cell>
          <cell r="E40">
            <v>49.005000000000003</v>
          </cell>
        </row>
        <row r="41">
          <cell r="A41">
            <v>37</v>
          </cell>
          <cell r="B41" t="str">
            <v>Крупа гречневая</v>
          </cell>
          <cell r="C41" t="str">
            <v>кг</v>
          </cell>
          <cell r="E41">
            <v>57.727999999999994</v>
          </cell>
        </row>
        <row r="42">
          <cell r="A42">
            <v>38</v>
          </cell>
          <cell r="B42" t="str">
            <v>Крупа пшено</v>
          </cell>
          <cell r="C42" t="str">
            <v>кг</v>
          </cell>
          <cell r="E42">
            <v>26.004000000000001</v>
          </cell>
        </row>
        <row r="43">
          <cell r="A43">
            <v>39</v>
          </cell>
          <cell r="B43" t="str">
            <v>Крупа ячневая</v>
          </cell>
          <cell r="C43" t="str">
            <v>кг</v>
          </cell>
          <cell r="E43">
            <v>23.54</v>
          </cell>
        </row>
        <row r="44">
          <cell r="A44">
            <v>40</v>
          </cell>
          <cell r="B44" t="str">
            <v>Крупа перловая</v>
          </cell>
          <cell r="C44" t="str">
            <v>кг</v>
          </cell>
          <cell r="E44">
            <v>18.997</v>
          </cell>
        </row>
        <row r="45">
          <cell r="A45">
            <v>41</v>
          </cell>
          <cell r="B45" t="str">
            <v>Крупа манная</v>
          </cell>
          <cell r="C45" t="str">
            <v>кг</v>
          </cell>
          <cell r="E45">
            <v>27.137000000000004</v>
          </cell>
        </row>
        <row r="46">
          <cell r="A46">
            <v>213</v>
          </cell>
          <cell r="B46" t="str">
            <v>овсянка</v>
          </cell>
          <cell r="E46">
            <v>23.254000000000001</v>
          </cell>
        </row>
        <row r="47">
          <cell r="A47">
            <v>42</v>
          </cell>
          <cell r="B47" t="str">
            <v>Горох лущеный</v>
          </cell>
          <cell r="C47" t="str">
            <v>кг</v>
          </cell>
          <cell r="E47">
            <v>24.035</v>
          </cell>
        </row>
        <row r="48">
          <cell r="B48" t="str">
            <v>Фасоль красная</v>
          </cell>
          <cell r="E48">
            <v>66</v>
          </cell>
        </row>
        <row r="49">
          <cell r="A49">
            <v>43</v>
          </cell>
          <cell r="B49" t="str">
            <v>Яич.порош</v>
          </cell>
          <cell r="C49" t="str">
            <v>кг</v>
          </cell>
          <cell r="E49">
            <v>184.99799999999999</v>
          </cell>
        </row>
        <row r="50">
          <cell r="A50">
            <v>44</v>
          </cell>
          <cell r="B50" t="str">
            <v>Макаронные изделия</v>
          </cell>
          <cell r="C50" t="str">
            <v>кг</v>
          </cell>
          <cell r="E50">
            <v>56.133000000000003</v>
          </cell>
        </row>
        <row r="51">
          <cell r="A51">
            <v>45</v>
          </cell>
          <cell r="B51" t="str">
            <v>Молоко</v>
          </cell>
          <cell r="C51" t="str">
            <v>л</v>
          </cell>
          <cell r="E51">
            <v>28.6</v>
          </cell>
        </row>
        <row r="52">
          <cell r="A52">
            <v>46</v>
          </cell>
          <cell r="B52" t="str">
            <v>Сосиски</v>
          </cell>
          <cell r="C52" t="str">
            <v>кг</v>
          </cell>
          <cell r="E52">
            <v>234.00299999999999</v>
          </cell>
        </row>
        <row r="53">
          <cell r="A53">
            <v>47</v>
          </cell>
          <cell r="B53" t="str">
            <v>Сардельки</v>
          </cell>
          <cell r="C53" t="str">
            <v>кг</v>
          </cell>
          <cell r="E53">
            <v>239.99799999999999</v>
          </cell>
        </row>
        <row r="54">
          <cell r="A54">
            <v>48</v>
          </cell>
          <cell r="B54" t="str">
            <v>Печень</v>
          </cell>
          <cell r="C54" t="str">
            <v>кг</v>
          </cell>
          <cell r="E54">
            <v>113.00300000000001</v>
          </cell>
        </row>
        <row r="55">
          <cell r="A55">
            <v>49</v>
          </cell>
          <cell r="B55" t="str">
            <v>Колбаса вареная "Докторская"</v>
          </cell>
          <cell r="C55" t="str">
            <v>кг</v>
          </cell>
          <cell r="E55">
            <v>251.99900000000002</v>
          </cell>
        </row>
        <row r="56">
          <cell r="A56">
            <v>50</v>
          </cell>
          <cell r="B56" t="str">
            <v>Чеснок</v>
          </cell>
          <cell r="C56" t="str">
            <v>кг</v>
          </cell>
          <cell r="E56">
            <v>139.99699999999999</v>
          </cell>
        </row>
        <row r="57">
          <cell r="A57">
            <v>51</v>
          </cell>
          <cell r="B57" t="str">
            <v>Батон (0,45 гр.)</v>
          </cell>
          <cell r="C57" t="str">
            <v>кг</v>
          </cell>
          <cell r="D57">
            <v>0.45</v>
          </cell>
          <cell r="E57">
            <v>55.555555555555557</v>
          </cell>
        </row>
        <row r="58">
          <cell r="A58">
            <v>52</v>
          </cell>
          <cell r="B58" t="str">
            <v>Сухари панировочные</v>
          </cell>
          <cell r="C58" t="str">
            <v>кг</v>
          </cell>
          <cell r="E58">
            <v>95.333333333333343</v>
          </cell>
        </row>
        <row r="59">
          <cell r="A59">
            <v>53</v>
          </cell>
          <cell r="B59" t="str">
            <v>Зелёный горошек</v>
          </cell>
          <cell r="C59" t="str">
            <v>кг</v>
          </cell>
          <cell r="E59">
            <v>148.5266</v>
          </cell>
        </row>
        <row r="60">
          <cell r="A60">
            <v>54</v>
          </cell>
          <cell r="B60" t="str">
            <v>Филе хека</v>
          </cell>
          <cell r="C60" t="str">
            <v>кг</v>
          </cell>
          <cell r="E60">
            <v>0</v>
          </cell>
        </row>
        <row r="61">
          <cell r="A61">
            <v>55</v>
          </cell>
          <cell r="B61" t="str">
            <v>Повидло</v>
          </cell>
          <cell r="C61" t="str">
            <v>кг</v>
          </cell>
          <cell r="E61">
            <v>74.977199999999996</v>
          </cell>
        </row>
        <row r="62">
          <cell r="A62">
            <v>56</v>
          </cell>
          <cell r="B62" t="str">
            <v>Крахмал</v>
          </cell>
          <cell r="C62" t="str">
            <v>кг</v>
          </cell>
          <cell r="E62">
            <v>65.59</v>
          </cell>
        </row>
        <row r="63">
          <cell r="A63">
            <v>57</v>
          </cell>
          <cell r="B63" t="str">
            <v>Брусника с/м</v>
          </cell>
          <cell r="C63" t="str">
            <v>кг</v>
          </cell>
          <cell r="E63">
            <v>195.80919999999998</v>
          </cell>
        </row>
        <row r="64">
          <cell r="A64">
            <v>58</v>
          </cell>
          <cell r="B64">
            <v>205</v>
          </cell>
          <cell r="C64" t="str">
            <v>кг</v>
          </cell>
          <cell r="E64">
            <v>0</v>
          </cell>
        </row>
        <row r="65">
          <cell r="A65">
            <v>59</v>
          </cell>
          <cell r="B65" t="str">
            <v>Горбуша солёная</v>
          </cell>
          <cell r="C65" t="str">
            <v>кг</v>
          </cell>
          <cell r="E65">
            <v>0</v>
          </cell>
        </row>
        <row r="66">
          <cell r="A66">
            <v>60</v>
          </cell>
          <cell r="B66" t="str">
            <v>Сельдь</v>
          </cell>
          <cell r="C66" t="str">
            <v>кг</v>
          </cell>
          <cell r="E66">
            <v>0</v>
          </cell>
        </row>
        <row r="67">
          <cell r="A67">
            <v>215</v>
          </cell>
          <cell r="B67" t="str">
            <v>Фасоль красная консервирован.</v>
          </cell>
          <cell r="E67">
            <v>59.7316</v>
          </cell>
        </row>
        <row r="68">
          <cell r="A68">
            <v>61</v>
          </cell>
          <cell r="B68" t="str">
            <v xml:space="preserve">Окорочка </v>
          </cell>
          <cell r="C68" t="str">
            <v>кг</v>
          </cell>
          <cell r="E68">
            <v>123.057</v>
          </cell>
        </row>
        <row r="69">
          <cell r="A69">
            <v>62</v>
          </cell>
          <cell r="B69" t="str">
            <v>Майонез</v>
          </cell>
          <cell r="C69" t="str">
            <v>кг</v>
          </cell>
          <cell r="E69">
            <v>0</v>
          </cell>
        </row>
        <row r="70">
          <cell r="A70">
            <v>63</v>
          </cell>
          <cell r="B70" t="str">
            <v xml:space="preserve">Цыплята </v>
          </cell>
          <cell r="C70" t="str">
            <v>кг</v>
          </cell>
          <cell r="E70">
            <v>119.625</v>
          </cell>
        </row>
        <row r="71">
          <cell r="B71" t="str">
            <v>Цыплята</v>
          </cell>
          <cell r="E71">
            <v>0</v>
          </cell>
        </row>
        <row r="72">
          <cell r="B72" t="str">
            <v>Грудки куриные</v>
          </cell>
          <cell r="E72">
            <v>0</v>
          </cell>
        </row>
        <row r="73">
          <cell r="A73">
            <v>64</v>
          </cell>
          <cell r="B73" t="str">
            <v>Уксус</v>
          </cell>
          <cell r="C73" t="str">
            <v>л</v>
          </cell>
          <cell r="E73">
            <v>44.084799999999994</v>
          </cell>
        </row>
        <row r="74">
          <cell r="A74">
            <v>65</v>
          </cell>
          <cell r="B74" t="str">
            <v>Баклажаны</v>
          </cell>
          <cell r="C74" t="str">
            <v>кг</v>
          </cell>
          <cell r="E74">
            <v>119.999</v>
          </cell>
        </row>
        <row r="75">
          <cell r="A75">
            <v>66</v>
          </cell>
          <cell r="B75" t="str">
            <v>Изюм</v>
          </cell>
          <cell r="C75" t="str">
            <v>кг</v>
          </cell>
          <cell r="E75">
            <v>179.99719999999996</v>
          </cell>
        </row>
        <row r="76">
          <cell r="A76">
            <v>216</v>
          </cell>
          <cell r="B76" t="str">
            <v>Курага</v>
          </cell>
          <cell r="E76">
            <v>240.00019999999998</v>
          </cell>
        </row>
        <row r="77">
          <cell r="A77">
            <v>67</v>
          </cell>
          <cell r="B77" t="str">
            <v>Творог фас.9%</v>
          </cell>
          <cell r="C77" t="str">
            <v>кг</v>
          </cell>
          <cell r="E77">
            <v>158.29</v>
          </cell>
        </row>
        <row r="78">
          <cell r="A78">
            <v>68</v>
          </cell>
          <cell r="B78" t="str">
            <v>Сода пищ.</v>
          </cell>
          <cell r="C78" t="str">
            <v>кг</v>
          </cell>
          <cell r="E78">
            <v>56.415799999999997</v>
          </cell>
        </row>
        <row r="79">
          <cell r="A79">
            <v>69</v>
          </cell>
          <cell r="B79" t="str">
            <v>Хлеб пшеничный</v>
          </cell>
          <cell r="C79" t="str">
            <v>кг</v>
          </cell>
          <cell r="D79">
            <v>0.65</v>
          </cell>
          <cell r="E79">
            <v>36.92307692307692</v>
          </cell>
        </row>
        <row r="80">
          <cell r="A80">
            <v>70</v>
          </cell>
          <cell r="B80" t="str">
            <v xml:space="preserve">Филе хека </v>
          </cell>
          <cell r="C80" t="str">
            <v>кг</v>
          </cell>
          <cell r="E80">
            <v>139.22699999999998</v>
          </cell>
        </row>
        <row r="81">
          <cell r="A81">
            <v>71</v>
          </cell>
          <cell r="B81" t="str">
            <v>Сыр</v>
          </cell>
          <cell r="C81" t="str">
            <v>кг</v>
          </cell>
          <cell r="E81">
            <v>294.99799999999999</v>
          </cell>
        </row>
        <row r="82">
          <cell r="A82">
            <v>72</v>
          </cell>
          <cell r="B82" t="str">
            <v>Чай</v>
          </cell>
          <cell r="C82" t="str">
            <v>кг</v>
          </cell>
          <cell r="E82">
            <v>190.00360000000001</v>
          </cell>
        </row>
        <row r="83">
          <cell r="A83">
            <v>73</v>
          </cell>
          <cell r="B83" t="str">
            <v>Какао порошок</v>
          </cell>
          <cell r="C83" t="str">
            <v>кг</v>
          </cell>
          <cell r="E83">
            <v>217.28519999999997</v>
          </cell>
        </row>
        <row r="84">
          <cell r="A84">
            <v>74</v>
          </cell>
          <cell r="B84" t="str">
            <v>Апельсины</v>
          </cell>
          <cell r="C84" t="str">
            <v>кг</v>
          </cell>
          <cell r="E84">
            <v>82.777000000000001</v>
          </cell>
        </row>
        <row r="85">
          <cell r="A85">
            <v>75</v>
          </cell>
          <cell r="B85" t="str">
            <v>Аскорбиновая кислота</v>
          </cell>
          <cell r="C85" t="str">
            <v>кг</v>
          </cell>
          <cell r="E85">
            <v>0</v>
          </cell>
        </row>
        <row r="86">
          <cell r="A86">
            <v>76</v>
          </cell>
          <cell r="B86" t="str">
            <v>Черешня</v>
          </cell>
          <cell r="C86" t="str">
            <v>кг</v>
          </cell>
          <cell r="E86">
            <v>0</v>
          </cell>
        </row>
        <row r="87">
          <cell r="A87">
            <v>77</v>
          </cell>
          <cell r="B87" t="str">
            <v>мед натур</v>
          </cell>
          <cell r="C87" t="str">
            <v>кг</v>
          </cell>
          <cell r="E87">
            <v>536.36900000000003</v>
          </cell>
        </row>
        <row r="88">
          <cell r="A88">
            <v>78</v>
          </cell>
          <cell r="B88" t="str">
            <v>Абрикосы</v>
          </cell>
          <cell r="C88" t="str">
            <v>кг</v>
          </cell>
          <cell r="E88">
            <v>0</v>
          </cell>
        </row>
        <row r="89">
          <cell r="A89">
            <v>79</v>
          </cell>
          <cell r="B89" t="str">
            <v>Сыр (для буфета)</v>
          </cell>
          <cell r="C89" t="str">
            <v>кг</v>
          </cell>
          <cell r="E89">
            <v>0</v>
          </cell>
        </row>
        <row r="90">
          <cell r="A90">
            <v>80</v>
          </cell>
          <cell r="B90" t="str">
            <v>Курага</v>
          </cell>
          <cell r="C90" t="str">
            <v>кг</v>
          </cell>
          <cell r="E90">
            <v>0</v>
          </cell>
        </row>
        <row r="91">
          <cell r="A91">
            <v>81</v>
          </cell>
          <cell r="B91" t="str">
            <v>Дрожжи</v>
          </cell>
          <cell r="C91" t="str">
            <v>кг</v>
          </cell>
          <cell r="E91">
            <v>297.98540000000003</v>
          </cell>
        </row>
        <row r="92">
          <cell r="A92">
            <v>82</v>
          </cell>
          <cell r="B92" t="str">
            <v>Кальмары</v>
          </cell>
          <cell r="C92" t="str">
            <v>кг</v>
          </cell>
          <cell r="E92">
            <v>0</v>
          </cell>
        </row>
        <row r="93">
          <cell r="A93">
            <v>83</v>
          </cell>
          <cell r="B93" t="str">
            <v>Грибы консервированные</v>
          </cell>
          <cell r="C93" t="str">
            <v>кг</v>
          </cell>
          <cell r="E93">
            <v>0</v>
          </cell>
        </row>
        <row r="94">
          <cell r="A94">
            <v>84</v>
          </cell>
          <cell r="B94" t="str">
            <v>Мандарины</v>
          </cell>
          <cell r="C94" t="str">
            <v>кг</v>
          </cell>
          <cell r="E94">
            <v>100.55959999999999</v>
          </cell>
        </row>
        <row r="95">
          <cell r="A95">
            <v>85</v>
          </cell>
          <cell r="B95" t="str">
            <v>филе треска</v>
          </cell>
          <cell r="C95" t="str">
            <v>кг</v>
          </cell>
          <cell r="E95">
            <v>165.60499999999999</v>
          </cell>
        </row>
        <row r="96">
          <cell r="A96">
            <v>86</v>
          </cell>
          <cell r="B96" t="str">
            <v>филе пикши</v>
          </cell>
          <cell r="C96" t="str">
            <v>кг</v>
          </cell>
          <cell r="E96">
            <v>130.80100000000002</v>
          </cell>
        </row>
        <row r="97">
          <cell r="A97">
            <v>87</v>
          </cell>
          <cell r="B97" t="str">
            <v>филе горбуша</v>
          </cell>
          <cell r="C97" t="str">
            <v>кг</v>
          </cell>
          <cell r="E97">
            <v>214.995</v>
          </cell>
        </row>
        <row r="98">
          <cell r="A98">
            <v>88</v>
          </cell>
          <cell r="C98" t="str">
            <v>кг</v>
          </cell>
          <cell r="E98">
            <v>0</v>
          </cell>
        </row>
        <row r="99">
          <cell r="A99">
            <v>89</v>
          </cell>
          <cell r="B99" t="str">
            <v>Сиг с/м</v>
          </cell>
          <cell r="C99" t="str">
            <v>кг</v>
          </cell>
          <cell r="E99">
            <v>216.755</v>
          </cell>
        </row>
        <row r="100">
          <cell r="A100">
            <v>90</v>
          </cell>
          <cell r="B100" t="str">
            <v>Сёмга с/м</v>
          </cell>
          <cell r="C100" t="str">
            <v>кг</v>
          </cell>
          <cell r="E100">
            <v>0</v>
          </cell>
        </row>
        <row r="101">
          <cell r="A101">
            <v>91</v>
          </cell>
          <cell r="B101" t="str">
            <v>Муксун х/к</v>
          </cell>
          <cell r="C101" t="str">
            <v>кг</v>
          </cell>
          <cell r="E101">
            <v>0</v>
          </cell>
        </row>
        <row r="102">
          <cell r="A102">
            <v>92</v>
          </cell>
          <cell r="B102" t="str">
            <v>Мак</v>
          </cell>
          <cell r="C102" t="str">
            <v>кг</v>
          </cell>
          <cell r="E102">
            <v>312.00399999999996</v>
          </cell>
        </row>
        <row r="103">
          <cell r="A103">
            <v>93</v>
          </cell>
          <cell r="B103" t="str">
            <v>Картофель молодой</v>
          </cell>
          <cell r="C103" t="str">
            <v>кг</v>
          </cell>
          <cell r="E103">
            <v>0</v>
          </cell>
        </row>
        <row r="104">
          <cell r="A104">
            <v>94</v>
          </cell>
          <cell r="B104" t="str">
            <v>Редис</v>
          </cell>
          <cell r="C104" t="str">
            <v>кг</v>
          </cell>
          <cell r="E104">
            <v>0</v>
          </cell>
        </row>
        <row r="105">
          <cell r="A105">
            <v>95</v>
          </cell>
          <cell r="B105" t="str">
            <v>Свинина шейка</v>
          </cell>
          <cell r="C105" t="str">
            <v>кг</v>
          </cell>
          <cell r="E105">
            <v>0</v>
          </cell>
        </row>
        <row r="106">
          <cell r="A106">
            <v>96</v>
          </cell>
          <cell r="B106" t="str">
            <v>Язык свиной</v>
          </cell>
          <cell r="C106" t="str">
            <v>кг</v>
          </cell>
          <cell r="E106">
            <v>0</v>
          </cell>
        </row>
        <row r="107">
          <cell r="A107">
            <v>97</v>
          </cell>
          <cell r="B107" t="str">
            <v>Кофейный напиток</v>
          </cell>
          <cell r="C107" t="str">
            <v>кг</v>
          </cell>
          <cell r="E107">
            <v>110.82559999999999</v>
          </cell>
        </row>
        <row r="108">
          <cell r="A108">
            <v>98</v>
          </cell>
          <cell r="B108" t="str">
            <v>Молоко сгущенное</v>
          </cell>
          <cell r="C108" t="str">
            <v>кг</v>
          </cell>
          <cell r="E108">
            <v>116.45700000000001</v>
          </cell>
        </row>
        <row r="109">
          <cell r="A109">
            <v>99</v>
          </cell>
          <cell r="B109" t="str">
            <v>Ветчина Московская (Жар-Птица)</v>
          </cell>
          <cell r="C109" t="str">
            <v>кг</v>
          </cell>
          <cell r="E109">
            <v>269.995</v>
          </cell>
        </row>
        <row r="110">
          <cell r="A110">
            <v>100</v>
          </cell>
          <cell r="B110" t="str">
            <v>Кефир</v>
          </cell>
          <cell r="C110" t="str">
            <v>л</v>
          </cell>
          <cell r="E110">
            <v>21.45</v>
          </cell>
        </row>
        <row r="111">
          <cell r="A111">
            <v>101</v>
          </cell>
          <cell r="B111" t="str">
            <v>Карбонат в/к</v>
          </cell>
          <cell r="C111" t="str">
            <v>кг</v>
          </cell>
          <cell r="E111">
            <v>434.99519999999995</v>
          </cell>
        </row>
        <row r="112">
          <cell r="A112">
            <v>102</v>
          </cell>
          <cell r="B112" t="str">
            <v>Яйцо натур.</v>
          </cell>
          <cell r="C112" t="str">
            <v>шт</v>
          </cell>
          <cell r="E112">
            <v>5.1370000000000005</v>
          </cell>
        </row>
        <row r="113">
          <cell r="A113">
            <v>103</v>
          </cell>
          <cell r="B113" t="str">
            <v>Желатин</v>
          </cell>
          <cell r="C113" t="str">
            <v>кг</v>
          </cell>
          <cell r="E113">
            <v>0</v>
          </cell>
        </row>
        <row r="114">
          <cell r="A114">
            <v>104</v>
          </cell>
          <cell r="B114" t="str">
            <v>Салат</v>
          </cell>
          <cell r="C114" t="str">
            <v>кг</v>
          </cell>
          <cell r="E114">
            <v>0</v>
          </cell>
        </row>
        <row r="115">
          <cell r="A115">
            <v>105</v>
          </cell>
          <cell r="B115" t="str">
            <v>Лук зеленый</v>
          </cell>
          <cell r="C115" t="str">
            <v>кг</v>
          </cell>
          <cell r="E115">
            <v>293.48</v>
          </cell>
        </row>
        <row r="116">
          <cell r="A116">
            <v>106</v>
          </cell>
          <cell r="B116" t="str">
            <v>Свинина(корейка)</v>
          </cell>
          <cell r="C116" t="str">
            <v>кг</v>
          </cell>
          <cell r="E116">
            <v>0</v>
          </cell>
        </row>
        <row r="117">
          <cell r="A117">
            <v>107</v>
          </cell>
          <cell r="B117" t="str">
            <v>Кабачки св.</v>
          </cell>
          <cell r="C117" t="str">
            <v>кг</v>
          </cell>
          <cell r="E117">
            <v>129.99800000000002</v>
          </cell>
        </row>
        <row r="118">
          <cell r="A118">
            <v>108</v>
          </cell>
          <cell r="B118" t="str">
            <v>Минтай</v>
          </cell>
          <cell r="C118" t="str">
            <v>кг</v>
          </cell>
          <cell r="E118">
            <v>0</v>
          </cell>
        </row>
        <row r="119">
          <cell r="A119">
            <v>109</v>
          </cell>
          <cell r="B119" t="str">
            <v>Сливки взбитые с сахаром</v>
          </cell>
          <cell r="C119" t="str">
            <v>кг</v>
          </cell>
          <cell r="E119">
            <v>0</v>
          </cell>
        </row>
        <row r="120">
          <cell r="A120">
            <v>110</v>
          </cell>
          <cell r="B120" t="str">
            <v>Утка</v>
          </cell>
          <cell r="C120" t="str">
            <v>кг</v>
          </cell>
          <cell r="E120">
            <v>0</v>
          </cell>
        </row>
        <row r="121">
          <cell r="A121">
            <v>111</v>
          </cell>
          <cell r="B121" t="str">
            <v>Корейка (свинина)</v>
          </cell>
          <cell r="C121" t="str">
            <v>кг</v>
          </cell>
          <cell r="E121">
            <v>0</v>
          </cell>
        </row>
        <row r="122">
          <cell r="A122">
            <v>112</v>
          </cell>
          <cell r="B122" t="str">
            <v>Оливки</v>
          </cell>
          <cell r="C122" t="str">
            <v>кг</v>
          </cell>
          <cell r="E122">
            <v>0</v>
          </cell>
        </row>
        <row r="123">
          <cell r="A123">
            <v>113</v>
          </cell>
          <cell r="B123" t="str">
            <v>Грибы св.</v>
          </cell>
          <cell r="C123" t="str">
            <v>кг</v>
          </cell>
          <cell r="E123">
            <v>0</v>
          </cell>
        </row>
        <row r="124">
          <cell r="A124">
            <v>114</v>
          </cell>
          <cell r="B124" t="str">
            <v>Хлеб ржано-пшеничный</v>
          </cell>
          <cell r="C124" t="str">
            <v>кг</v>
          </cell>
          <cell r="D124">
            <v>0.75</v>
          </cell>
          <cell r="E124">
            <v>33.333333333333336</v>
          </cell>
        </row>
        <row r="125">
          <cell r="A125">
            <v>115</v>
          </cell>
          <cell r="B125" t="str">
            <v>Мука ржаная</v>
          </cell>
          <cell r="C125" t="str">
            <v>кг</v>
          </cell>
          <cell r="E125">
            <v>0</v>
          </cell>
        </row>
        <row r="126">
          <cell r="A126">
            <v>115</v>
          </cell>
          <cell r="B126" t="str">
            <v>Ванилин</v>
          </cell>
          <cell r="C126" t="str">
            <v>кг</v>
          </cell>
          <cell r="E126">
            <v>599.9946000000001</v>
          </cell>
        </row>
        <row r="127">
          <cell r="A127">
            <v>116</v>
          </cell>
          <cell r="B127" t="str">
            <v>Колбаса с/к</v>
          </cell>
          <cell r="C127" t="str">
            <v>кг</v>
          </cell>
          <cell r="E127">
            <v>0</v>
          </cell>
        </row>
        <row r="128">
          <cell r="A128">
            <v>117</v>
          </cell>
          <cell r="B128" t="str">
            <v>Шейка в/к</v>
          </cell>
          <cell r="C128" t="str">
            <v>кг</v>
          </cell>
          <cell r="E128">
            <v>375.00400000000002</v>
          </cell>
        </row>
        <row r="129">
          <cell r="A129">
            <v>118</v>
          </cell>
          <cell r="B129" t="str">
            <v>Перец сл.болгарский</v>
          </cell>
          <cell r="C129" t="str">
            <v>кг</v>
          </cell>
          <cell r="E129">
            <v>0</v>
          </cell>
        </row>
        <row r="130">
          <cell r="A130">
            <v>119</v>
          </cell>
          <cell r="B130" t="str">
            <v>Ягода с/м(клубника, вишня)</v>
          </cell>
          <cell r="C130" t="str">
            <v>кг</v>
          </cell>
          <cell r="E130">
            <v>0</v>
          </cell>
        </row>
        <row r="131">
          <cell r="A131">
            <v>120</v>
          </cell>
          <cell r="B131" t="str">
            <v>Картофель фри</v>
          </cell>
          <cell r="C131" t="str">
            <v>кг</v>
          </cell>
          <cell r="E131">
            <v>0</v>
          </cell>
        </row>
        <row r="132">
          <cell r="A132">
            <v>121</v>
          </cell>
          <cell r="B132" t="str">
            <v>Компот консервиров. ПЕРСИК</v>
          </cell>
          <cell r="C132" t="str">
            <v>кг</v>
          </cell>
          <cell r="E132">
            <v>0</v>
          </cell>
        </row>
        <row r="133">
          <cell r="A133">
            <v>122</v>
          </cell>
          <cell r="B133" t="str">
            <v>Томаты консерв.</v>
          </cell>
          <cell r="C133" t="str">
            <v>кг</v>
          </cell>
          <cell r="E133">
            <v>0</v>
          </cell>
        </row>
        <row r="134">
          <cell r="A134">
            <v>123</v>
          </cell>
          <cell r="B134" t="str">
            <v>Компот консервиров. ЧЕРЕШНЯ</v>
          </cell>
          <cell r="C134" t="str">
            <v>кг</v>
          </cell>
          <cell r="E134">
            <v>0</v>
          </cell>
        </row>
        <row r="135">
          <cell r="A135">
            <v>124</v>
          </cell>
          <cell r="B135" t="str">
            <v>Сайра в масле</v>
          </cell>
          <cell r="C135" t="str">
            <v>кг</v>
          </cell>
          <cell r="E135">
            <v>0</v>
          </cell>
        </row>
        <row r="136">
          <cell r="A136">
            <v>125</v>
          </cell>
          <cell r="B136" t="str">
            <v>Томаты в с/соку</v>
          </cell>
          <cell r="C136" t="str">
            <v>кг</v>
          </cell>
          <cell r="E136">
            <v>0</v>
          </cell>
        </row>
        <row r="137">
          <cell r="A137">
            <v>126</v>
          </cell>
          <cell r="B137" t="str">
            <v xml:space="preserve">Компот консервиров.АБРИКОС </v>
          </cell>
          <cell r="C137" t="str">
            <v>кг</v>
          </cell>
          <cell r="E137">
            <v>0</v>
          </cell>
        </row>
        <row r="138">
          <cell r="A138">
            <v>127</v>
          </cell>
          <cell r="B138" t="str">
            <v>Кисель Золотой шар</v>
          </cell>
          <cell r="C138" t="str">
            <v>кг</v>
          </cell>
          <cell r="E138">
            <v>0</v>
          </cell>
        </row>
        <row r="139">
          <cell r="A139">
            <v>128</v>
          </cell>
          <cell r="B139" t="str">
            <v>Напиток Золотой шар</v>
          </cell>
          <cell r="C139" t="str">
            <v>кг</v>
          </cell>
          <cell r="E139">
            <v>0</v>
          </cell>
        </row>
        <row r="140">
          <cell r="A140">
            <v>129</v>
          </cell>
          <cell r="B140" t="str">
            <v>Сироп</v>
          </cell>
          <cell r="C140" t="str">
            <v>л</v>
          </cell>
          <cell r="E140">
            <v>0</v>
          </cell>
        </row>
        <row r="141">
          <cell r="A141">
            <v>130</v>
          </cell>
          <cell r="B141" t="str">
            <v>Говядина тушеная</v>
          </cell>
          <cell r="C141" t="str">
            <v>кг</v>
          </cell>
          <cell r="E141">
            <v>0</v>
          </cell>
        </row>
        <row r="142">
          <cell r="A142">
            <v>131</v>
          </cell>
          <cell r="B142" t="str">
            <v>Специи для гриля</v>
          </cell>
          <cell r="C142" t="str">
            <v>кг</v>
          </cell>
          <cell r="E142">
            <v>0</v>
          </cell>
        </row>
        <row r="143">
          <cell r="A143">
            <v>132</v>
          </cell>
          <cell r="B143" t="str">
            <v>Кетчуп</v>
          </cell>
          <cell r="C143" t="str">
            <v>кг</v>
          </cell>
          <cell r="E143">
            <v>0</v>
          </cell>
        </row>
        <row r="144">
          <cell r="A144">
            <v>133</v>
          </cell>
          <cell r="B144" t="str">
            <v>Слива</v>
          </cell>
          <cell r="C144" t="str">
            <v>кг</v>
          </cell>
          <cell r="E144">
            <v>0</v>
          </cell>
        </row>
        <row r="145">
          <cell r="A145">
            <v>134</v>
          </cell>
          <cell r="B145" t="str">
            <v>Мороженое</v>
          </cell>
          <cell r="C145" t="str">
            <v>кг</v>
          </cell>
          <cell r="E145">
            <v>0</v>
          </cell>
        </row>
        <row r="146">
          <cell r="A146">
            <v>135</v>
          </cell>
          <cell r="B146" t="str">
            <v>Окорок в/к</v>
          </cell>
          <cell r="C146" t="str">
            <v>кг</v>
          </cell>
          <cell r="E146">
            <v>404.99960000000004</v>
          </cell>
        </row>
        <row r="147">
          <cell r="A147">
            <v>136</v>
          </cell>
          <cell r="B147" t="str">
            <v>Корица</v>
          </cell>
          <cell r="C147" t="str">
            <v>кг</v>
          </cell>
          <cell r="E147">
            <v>414.99419999999998</v>
          </cell>
        </row>
        <row r="148">
          <cell r="A148">
            <v>137</v>
          </cell>
          <cell r="B148" t="str">
            <v>Грудки куриные</v>
          </cell>
          <cell r="C148" t="str">
            <v>кг</v>
          </cell>
          <cell r="E148">
            <v>0</v>
          </cell>
        </row>
        <row r="149">
          <cell r="A149">
            <v>138</v>
          </cell>
          <cell r="B149" t="str">
            <v>Соевый  соус</v>
          </cell>
          <cell r="C149" t="str">
            <v>кг</v>
          </cell>
          <cell r="E149">
            <v>0</v>
          </cell>
        </row>
        <row r="150">
          <cell r="A150">
            <v>139</v>
          </cell>
          <cell r="B150" t="str">
            <v>Манго</v>
          </cell>
          <cell r="C150" t="str">
            <v>кг</v>
          </cell>
          <cell r="E150">
            <v>0</v>
          </cell>
        </row>
        <row r="151">
          <cell r="A151">
            <v>140</v>
          </cell>
          <cell r="B151" t="str">
            <v>Горчица</v>
          </cell>
          <cell r="C151" t="str">
            <v>кг</v>
          </cell>
          <cell r="E151">
            <v>0</v>
          </cell>
        </row>
        <row r="152">
          <cell r="A152">
            <v>141</v>
          </cell>
          <cell r="B152" t="str">
            <v>Щука</v>
          </cell>
          <cell r="C152" t="str">
            <v>кг</v>
          </cell>
          <cell r="E152">
            <v>0</v>
          </cell>
        </row>
        <row r="153">
          <cell r="A153">
            <v>142</v>
          </cell>
          <cell r="B153" t="str">
            <v>Напиток пром.пр-ва</v>
          </cell>
          <cell r="C153" t="str">
            <v>кг</v>
          </cell>
          <cell r="E153">
            <v>0</v>
          </cell>
        </row>
        <row r="154">
          <cell r="A154">
            <v>143</v>
          </cell>
          <cell r="B154" t="str">
            <v>Муксун х/к</v>
          </cell>
          <cell r="C154" t="str">
            <v>кг</v>
          </cell>
          <cell r="E154">
            <v>0</v>
          </cell>
        </row>
        <row r="155">
          <cell r="A155">
            <v>144</v>
          </cell>
          <cell r="B155" t="str">
            <v>Свинина Смак</v>
          </cell>
          <cell r="C155" t="str">
            <v>кг</v>
          </cell>
          <cell r="E155">
            <v>0</v>
          </cell>
        </row>
        <row r="156">
          <cell r="A156">
            <v>145</v>
          </cell>
          <cell r="B156" t="str">
            <v>Пастрома</v>
          </cell>
          <cell r="C156" t="str">
            <v>кг</v>
          </cell>
          <cell r="E156">
            <v>0</v>
          </cell>
        </row>
        <row r="157">
          <cell r="A157">
            <v>146</v>
          </cell>
          <cell r="B157" t="str">
            <v>Балык Дарницкий</v>
          </cell>
          <cell r="C157" t="str">
            <v>кг</v>
          </cell>
          <cell r="E157">
            <v>0</v>
          </cell>
        </row>
        <row r="158">
          <cell r="A158">
            <v>147</v>
          </cell>
          <cell r="B158" t="str">
            <v>Шпроты в масле</v>
          </cell>
          <cell r="C158" t="str">
            <v>кг</v>
          </cell>
          <cell r="E158">
            <v>0</v>
          </cell>
        </row>
        <row r="159">
          <cell r="A159">
            <v>148</v>
          </cell>
          <cell r="B159" t="str">
            <v>Нектарин</v>
          </cell>
          <cell r="C159" t="str">
            <v>кг</v>
          </cell>
          <cell r="E159">
            <v>0</v>
          </cell>
        </row>
        <row r="160">
          <cell r="A160">
            <v>149</v>
          </cell>
          <cell r="B160" t="str">
            <v>Ягода с/м (клубника, вишня, смородина)</v>
          </cell>
          <cell r="C160" t="str">
            <v>кг</v>
          </cell>
          <cell r="E160">
            <v>0</v>
          </cell>
        </row>
        <row r="161">
          <cell r="A161">
            <v>150</v>
          </cell>
          <cell r="B161" t="str">
            <v>Овощи заморожен.</v>
          </cell>
          <cell r="C161" t="str">
            <v>кг</v>
          </cell>
          <cell r="E161">
            <v>0</v>
          </cell>
        </row>
        <row r="162">
          <cell r="A162">
            <v>151</v>
          </cell>
          <cell r="B162" t="str">
            <v>Сухофрукты</v>
          </cell>
          <cell r="C162" t="str">
            <v>кг</v>
          </cell>
          <cell r="E162">
            <v>66.622799999999998</v>
          </cell>
        </row>
        <row r="163">
          <cell r="A163">
            <v>152</v>
          </cell>
          <cell r="B163" t="str">
            <v>Зелёный горошек (фуршет)</v>
          </cell>
          <cell r="C163" t="str">
            <v>кг</v>
          </cell>
          <cell r="E163">
            <v>148.5266</v>
          </cell>
        </row>
        <row r="164">
          <cell r="A164">
            <v>153</v>
          </cell>
          <cell r="B164" t="str">
            <v>Огурцы консерв.(фуршет)</v>
          </cell>
          <cell r="C164" t="str">
            <v>кг</v>
          </cell>
          <cell r="E164">
            <v>0</v>
          </cell>
        </row>
        <row r="165">
          <cell r="A165">
            <v>154</v>
          </cell>
          <cell r="B165" t="str">
            <v>Чай пакетированный</v>
          </cell>
          <cell r="C165" t="str">
            <v>шт</v>
          </cell>
          <cell r="E165">
            <v>0</v>
          </cell>
        </row>
        <row r="166">
          <cell r="A166">
            <v>155</v>
          </cell>
          <cell r="B166" t="str">
            <v>Шоколад</v>
          </cell>
          <cell r="C166" t="str">
            <v>кг</v>
          </cell>
          <cell r="E166">
            <v>0</v>
          </cell>
        </row>
        <row r="167">
          <cell r="A167">
            <v>156</v>
          </cell>
          <cell r="B167" t="str">
            <v>Омуль</v>
          </cell>
          <cell r="C167" t="str">
            <v>кг</v>
          </cell>
          <cell r="E167">
            <v>0</v>
          </cell>
        </row>
        <row r="168">
          <cell r="A168">
            <v>157</v>
          </cell>
          <cell r="B168" t="str">
            <v>Чернослив</v>
          </cell>
          <cell r="C168" t="str">
            <v>кг</v>
          </cell>
          <cell r="E168">
            <v>0</v>
          </cell>
        </row>
        <row r="169">
          <cell r="A169">
            <v>158</v>
          </cell>
          <cell r="B169" t="str">
            <v>Кофе растворимый</v>
          </cell>
          <cell r="C169" t="str">
            <v>кг</v>
          </cell>
          <cell r="E169">
            <v>0</v>
          </cell>
        </row>
        <row r="170">
          <cell r="A170">
            <v>159</v>
          </cell>
          <cell r="B170" t="str">
            <v>Джем</v>
          </cell>
          <cell r="C170" t="str">
            <v>кг</v>
          </cell>
          <cell r="E170">
            <v>0</v>
          </cell>
        </row>
        <row r="171">
          <cell r="A171">
            <v>160</v>
          </cell>
          <cell r="B171" t="str">
            <v xml:space="preserve">Оленина </v>
          </cell>
          <cell r="C171" t="str">
            <v>кг</v>
          </cell>
          <cell r="E171">
            <v>0</v>
          </cell>
        </row>
        <row r="172">
          <cell r="A172">
            <v>161</v>
          </cell>
          <cell r="B172" t="str">
            <v>Сок</v>
          </cell>
          <cell r="C172" t="str">
            <v>л</v>
          </cell>
          <cell r="E172">
            <v>45.005200000000002</v>
          </cell>
        </row>
        <row r="173">
          <cell r="A173">
            <v>162</v>
          </cell>
          <cell r="B173" t="str">
            <v>Шиповник</v>
          </cell>
          <cell r="C173" t="str">
            <v>кг</v>
          </cell>
          <cell r="E173">
            <v>0</v>
          </cell>
        </row>
        <row r="174">
          <cell r="A174">
            <v>200</v>
          </cell>
          <cell r="B174" t="str">
            <v>Горбуша</v>
          </cell>
          <cell r="C174" t="str">
            <v>кг</v>
          </cell>
          <cell r="E174">
            <v>0</v>
          </cell>
        </row>
        <row r="175">
          <cell r="A175">
            <v>201</v>
          </cell>
          <cell r="B175" t="str">
            <v>Окорочка п/ф (г.Красноярск)</v>
          </cell>
          <cell r="C175" t="str">
            <v>кг</v>
          </cell>
          <cell r="E175">
            <v>0</v>
          </cell>
        </row>
        <row r="176">
          <cell r="A176">
            <v>202</v>
          </cell>
          <cell r="B176" t="str">
            <v>Филе куриное (грудки г.Красноярск</v>
          </cell>
          <cell r="C176" t="str">
            <v>кг</v>
          </cell>
          <cell r="E176">
            <v>0</v>
          </cell>
        </row>
        <row r="177">
          <cell r="A177">
            <v>204</v>
          </cell>
          <cell r="B177" t="str">
            <v>Выфли пром.произв.</v>
          </cell>
          <cell r="C177" t="str">
            <v>кг</v>
          </cell>
          <cell r="E177">
            <v>150.0016</v>
          </cell>
        </row>
        <row r="178">
          <cell r="A178">
            <v>205</v>
          </cell>
          <cell r="B178" t="str">
            <v>йогурт 1/200</v>
          </cell>
          <cell r="C178" t="str">
            <v>шт</v>
          </cell>
          <cell r="E178">
            <v>13.2</v>
          </cell>
        </row>
        <row r="179">
          <cell r="A179">
            <v>206</v>
          </cell>
          <cell r="B179" t="str">
            <v>Пирожное под помадку НТПО</v>
          </cell>
          <cell r="C179" t="str">
            <v>80 гр</v>
          </cell>
          <cell r="E179">
            <v>0</v>
          </cell>
        </row>
        <row r="180">
          <cell r="A180">
            <v>207</v>
          </cell>
          <cell r="B180" t="str">
            <v>Кекс творожный НТПО</v>
          </cell>
          <cell r="C180" t="str">
            <v>75 гр</v>
          </cell>
          <cell r="E180">
            <v>0</v>
          </cell>
        </row>
        <row r="181">
          <cell r="A181">
            <v>208</v>
          </cell>
          <cell r="B181" t="str">
            <v xml:space="preserve">Ряженка 200 гр </v>
          </cell>
          <cell r="C181" t="str">
            <v>шт</v>
          </cell>
          <cell r="E181">
            <v>11.77</v>
          </cell>
        </row>
        <row r="182">
          <cell r="A182">
            <v>209</v>
          </cell>
          <cell r="B182" t="str">
            <v>Снежок 200 гр</v>
          </cell>
          <cell r="C182" t="str">
            <v>шт</v>
          </cell>
          <cell r="E182">
            <v>10.89</v>
          </cell>
        </row>
        <row r="183">
          <cell r="A183">
            <v>210</v>
          </cell>
          <cell r="B183" t="str">
            <v>Сырки творожные 100 гр</v>
          </cell>
          <cell r="C183" t="str">
            <v>шт</v>
          </cell>
          <cell r="E183">
            <v>0</v>
          </cell>
        </row>
        <row r="184">
          <cell r="A184">
            <v>211</v>
          </cell>
          <cell r="B184" t="str">
            <v>Корж молочный 75 гр НТПО</v>
          </cell>
          <cell r="C184" t="str">
            <v>шт</v>
          </cell>
          <cell r="E184">
            <v>0</v>
          </cell>
        </row>
        <row r="185">
          <cell r="A185">
            <v>212</v>
          </cell>
          <cell r="B185" t="str">
            <v>Печенье ??? НТПО</v>
          </cell>
          <cell r="C185" t="str">
            <v>кг</v>
          </cell>
          <cell r="E185">
            <v>0</v>
          </cell>
        </row>
        <row r="186">
          <cell r="A186">
            <v>214</v>
          </cell>
          <cell r="B186" t="str">
            <v>Кукуруза консервировнная</v>
          </cell>
          <cell r="C186" t="str">
            <v>кг</v>
          </cell>
          <cell r="E186">
            <v>144.32579999999999</v>
          </cell>
        </row>
        <row r="187">
          <cell r="A187">
            <v>217</v>
          </cell>
          <cell r="B187" t="str">
            <v>Пряники пром произв</v>
          </cell>
          <cell r="C187" t="str">
            <v>кг</v>
          </cell>
          <cell r="E187">
            <v>132.5966</v>
          </cell>
        </row>
        <row r="197">
          <cell r="A197" t="str">
            <v>26.08.2002 год</v>
          </cell>
        </row>
        <row r="198">
          <cell r="A198" t="str">
            <v>Наименование продуктов</v>
          </cell>
          <cell r="C198" t="str">
            <v>Ед .изм.</v>
          </cell>
          <cell r="D198" t="str">
            <v>Цена</v>
          </cell>
          <cell r="E198" t="str">
            <v>Наценка</v>
          </cell>
        </row>
        <row r="199">
          <cell r="D199" t="str">
            <v>закупа</v>
          </cell>
          <cell r="E199" t="str">
            <v xml:space="preserve"> %</v>
          </cell>
        </row>
        <row r="201">
          <cell r="A201" t="str">
            <v xml:space="preserve">                  РАСЧЁТ СТОИМОСТИ МЯСНЫХ П/Ф, ПОСТУПАЮЩИХ С МПЗ</v>
          </cell>
        </row>
        <row r="202">
          <cell r="A202" t="str">
            <v>Наименование</v>
          </cell>
          <cell r="D202" t="str">
            <v>Кол-во</v>
          </cell>
          <cell r="E202" t="str">
            <v>Цена</v>
          </cell>
        </row>
        <row r="204">
          <cell r="A204" t="str">
            <v>Мясо говядина н/к</v>
          </cell>
          <cell r="D204">
            <v>60000</v>
          </cell>
          <cell r="E204">
            <v>77.5</v>
          </cell>
        </row>
        <row r="205">
          <cell r="A205" t="str">
            <v>СТОИМОСТЬ МЯСА НА КОСТИ</v>
          </cell>
          <cell r="C205">
            <v>177.32</v>
          </cell>
        </row>
        <row r="206">
          <cell r="C206" t="str">
            <v>128,8% наценка к цене закупа</v>
          </cell>
        </row>
        <row r="207">
          <cell r="A207" t="str">
            <v>Наименование</v>
          </cell>
          <cell r="D207" t="str">
            <v>% по разрубу</v>
          </cell>
          <cell r="E207" t="str">
            <v>Кол-во</v>
          </cell>
        </row>
        <row r="208">
          <cell r="A208" t="str">
            <v>Мякоть</v>
          </cell>
          <cell r="D208">
            <v>0.73599999999999999</v>
          </cell>
          <cell r="E208">
            <v>44160</v>
          </cell>
        </row>
        <row r="210">
          <cell r="A210" t="str">
            <v>Жилка</v>
          </cell>
          <cell r="D210">
            <v>3.2000000000000001E-2</v>
          </cell>
          <cell r="E210">
            <v>1920</v>
          </cell>
        </row>
        <row r="211">
          <cell r="A211" t="str">
            <v>Кости, потери</v>
          </cell>
          <cell r="D211">
            <v>0.23200000000000001</v>
          </cell>
          <cell r="E211">
            <v>13920</v>
          </cell>
        </row>
        <row r="212">
          <cell r="A212" t="str">
            <v>ВСЕГО</v>
          </cell>
          <cell r="D212">
            <v>1</v>
          </cell>
          <cell r="E212">
            <v>60000</v>
          </cell>
        </row>
        <row r="213">
          <cell r="A213" t="str">
            <v>Учетная цена</v>
          </cell>
          <cell r="E213">
            <v>240.47626086956521</v>
          </cell>
        </row>
        <row r="214">
          <cell r="B214" t="str">
            <v>(107,14*118%)</v>
          </cell>
        </row>
        <row r="215">
          <cell r="B215">
            <v>240.47626086956521</v>
          </cell>
          <cell r="C215" t="str">
            <v>128,8% наценка к цене закупа</v>
          </cell>
        </row>
        <row r="220">
          <cell r="B220" t="str">
            <v>морковь.свекла</v>
          </cell>
          <cell r="C220" t="str">
            <v>до 01.01</v>
          </cell>
          <cell r="D220" t="str">
            <v>бр.=нетто/0,8</v>
          </cell>
        </row>
        <row r="221">
          <cell r="C221" t="str">
            <v>с  01.01</v>
          </cell>
          <cell r="D221" t="str">
            <v>бр.=нетто/0,75</v>
          </cell>
        </row>
        <row r="223">
          <cell r="B223" t="str">
            <v>картофель</v>
          </cell>
          <cell r="C223" t="str">
            <v xml:space="preserve">с 01.09 по 31.10. </v>
          </cell>
          <cell r="E223" t="str">
            <v>бр.=нетто/0,75</v>
          </cell>
        </row>
        <row r="224">
          <cell r="C224" t="str">
            <v xml:space="preserve">с 01.11. по 31.12. </v>
          </cell>
          <cell r="E224" t="str">
            <v>бр.=нетто/0,7</v>
          </cell>
        </row>
        <row r="225">
          <cell r="C225" t="str">
            <v xml:space="preserve">с 01.01 по 30.02. </v>
          </cell>
          <cell r="E225" t="str">
            <v>бр.=нетто/0,65</v>
          </cell>
        </row>
        <row r="226">
          <cell r="C226" t="str">
            <v xml:space="preserve">с 01.03 </v>
          </cell>
          <cell r="E226" t="str">
            <v>бр.=нетто/0,6</v>
          </cell>
        </row>
        <row r="231">
          <cell r="B231" t="str">
            <v>Для получения 1 кг сухарей надо взять 1,56 кг батона:</v>
          </cell>
        </row>
        <row r="232">
          <cell r="B232" t="str">
            <v>1,56 кг * цену батона</v>
          </cell>
        </row>
        <row r="237">
          <cell r="B237" t="str">
            <v>Свекла с 01.01. -</v>
          </cell>
          <cell r="C237">
            <v>1.36</v>
          </cell>
          <cell r="D237" t="str">
            <v>отварная (1 кг)</v>
          </cell>
        </row>
        <row r="238">
          <cell r="B238" t="str">
            <v>Свекла до 01.01. -</v>
          </cell>
          <cell r="C238">
            <v>1.28</v>
          </cell>
        </row>
        <row r="240">
          <cell r="B240" t="str">
            <v>морковь с 01.01.-</v>
          </cell>
          <cell r="C240">
            <v>1.34</v>
          </cell>
        </row>
        <row r="241">
          <cell r="B241" t="str">
            <v>морковь до 01.01.-</v>
          </cell>
          <cell r="C241">
            <v>1.26</v>
          </cell>
        </row>
        <row r="243">
          <cell r="B243" t="str">
            <v>картофель с 01.09.-</v>
          </cell>
          <cell r="C243">
            <v>1.37</v>
          </cell>
        </row>
        <row r="244">
          <cell r="B244" t="str">
            <v>картофель с 01.11.-</v>
          </cell>
          <cell r="C244">
            <v>1.47</v>
          </cell>
        </row>
        <row r="245">
          <cell r="B245" t="str">
            <v>картофель с 01.01.-</v>
          </cell>
          <cell r="C245">
            <v>1.59</v>
          </cell>
        </row>
        <row r="246">
          <cell r="B246" t="str">
            <v>картофель с 01.03.-</v>
          </cell>
          <cell r="C246">
            <v>1.72</v>
          </cell>
        </row>
        <row r="248">
          <cell r="D248" t="str">
            <v>припущен.</v>
          </cell>
        </row>
        <row r="249">
          <cell r="B249" t="str">
            <v>Свекла,морковь с 01.01. -</v>
          </cell>
          <cell r="C249">
            <v>1.45</v>
          </cell>
        </row>
        <row r="250">
          <cell r="B250" t="str">
            <v>Свекла, морковь до 01.01. -</v>
          </cell>
          <cell r="C250">
            <v>1.36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PR"/>
      <sheetName val="COST"/>
      <sheetName val="R_норм"/>
      <sheetName val="PRICE"/>
      <sheetName val="R_хс_ц"/>
      <sheetName val="R_ch"/>
      <sheetName val="R_week"/>
      <sheetName val="R_зам"/>
      <sheetName val="R_dishes"/>
      <sheetName val="R_dish"/>
      <sheetName val="PS2iz"/>
      <sheetName val="PS2iL"/>
      <sheetName val="PS2iS"/>
      <sheetName val="Прод"/>
      <sheetName val="Z"/>
      <sheetName val="L"/>
      <sheetName val="S"/>
      <sheetName val="Zn"/>
      <sheetName val="Ln"/>
      <sheetName val="Sn"/>
      <sheetName val="Z0"/>
      <sheetName val="Zn0"/>
      <sheetName val="L0"/>
      <sheetName val="Ln0"/>
      <sheetName val="S0"/>
      <sheetName val="SX"/>
      <sheetName val="Sn0"/>
      <sheetName val="Зам-Алг"/>
      <sheetName val="NormMenu"/>
      <sheetName val="NTree"/>
      <sheetName val="BASIC"/>
      <sheetName val="DISH_DB"/>
      <sheetName val="TreeOUT"/>
      <sheetName val="PS1"/>
      <sheetName val="PRICE1"/>
      <sheetName val="OUT"/>
      <sheetName val="MenuDV"/>
      <sheetName val="выхода минторг"/>
      <sheetName val="Лист1"/>
      <sheetName val="B"/>
      <sheetName val="DISH-old"/>
      <sheetName val="DISH"/>
      <sheetName val="COOK"/>
      <sheetName val="М_ДОУ"/>
      <sheetName val="G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 t="str">
            <v>Мясо жилованное</v>
          </cell>
        </row>
        <row r="4">
          <cell r="C4" t="str">
            <v>Цыплята 1 кат потр, куры 1 кат п/п</v>
          </cell>
        </row>
        <row r="5">
          <cell r="C5" t="str">
            <v>Рыба-филе</v>
          </cell>
        </row>
        <row r="6">
          <cell r="C6" t="str">
            <v>Колбасные изделия</v>
          </cell>
        </row>
        <row r="7">
          <cell r="C7" t="str">
            <v>Молоко</v>
          </cell>
        </row>
        <row r="8">
          <cell r="C8" t="str">
            <v>Кисломолочные продукты</v>
          </cell>
        </row>
        <row r="9">
          <cell r="C9" t="str">
            <v>Творог</v>
          </cell>
        </row>
        <row r="10">
          <cell r="C10" t="str">
            <v>Сыр</v>
          </cell>
        </row>
        <row r="11">
          <cell r="C11" t="str">
            <v xml:space="preserve">Сметана </v>
          </cell>
        </row>
        <row r="12">
          <cell r="C12" t="str">
            <v>Яйцо</v>
          </cell>
        </row>
        <row r="13">
          <cell r="C13" t="str">
            <v>Масло сливочное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X105"/>
  <sheetViews>
    <sheetView tabSelected="1" zoomScale="60" zoomScaleNormal="60" zoomScalePageLayoutView="85" workbookViewId="0">
      <pane ySplit="4" topLeftCell="A5" activePane="bottomLeft" state="frozen"/>
      <selection activeCell="B1" sqref="B1"/>
      <selection pane="bottomLeft" sqref="A1:W1"/>
    </sheetView>
  </sheetViews>
  <sheetFormatPr defaultColWidth="9.28515625" defaultRowHeight="15.75"/>
  <cols>
    <col min="1" max="1" width="30.28515625" style="1" customWidth="1"/>
    <col min="2" max="2" width="19.7109375" style="1" customWidth="1"/>
    <col min="3" max="3" width="20.7109375" style="1" customWidth="1"/>
    <col min="4" max="4" width="21.28515625" style="1" customWidth="1"/>
    <col min="5" max="5" width="14.7109375" style="1" customWidth="1"/>
    <col min="6" max="6" width="15.7109375" style="1" customWidth="1"/>
    <col min="7" max="7" width="12.42578125" style="1" hidden="1" customWidth="1"/>
    <col min="8" max="8" width="0.85546875" style="1" hidden="1" customWidth="1"/>
    <col min="9" max="9" width="14.7109375" style="1" hidden="1" customWidth="1"/>
    <col min="10" max="10" width="18.7109375" style="1" hidden="1" customWidth="1"/>
    <col min="11" max="11" width="19.42578125" style="1" hidden="1" customWidth="1"/>
    <col min="12" max="12" width="19.140625" style="1" hidden="1" customWidth="1"/>
    <col min="13" max="13" width="25.85546875" style="1" hidden="1" customWidth="1"/>
    <col min="14" max="14" width="9.28515625" style="1" hidden="1" customWidth="1"/>
    <col min="15" max="15" width="44.140625" style="1" hidden="1" customWidth="1"/>
    <col min="16" max="16" width="9.28515625" style="1" hidden="1" customWidth="1"/>
    <col min="17" max="17" width="0.140625" style="1" customWidth="1"/>
    <col min="18" max="21" width="16.85546875" style="1" customWidth="1"/>
    <col min="22" max="22" width="18.140625" style="1" customWidth="1"/>
    <col min="23" max="23" width="16.85546875" style="1" customWidth="1"/>
    <col min="24" max="24" width="18.5703125" style="1" customWidth="1"/>
    <col min="25" max="215" width="9.28515625" style="1"/>
    <col min="216" max="216" width="36.7109375" style="1" customWidth="1"/>
    <col min="217" max="217" width="14" style="1" customWidth="1"/>
    <col min="218" max="218" width="15.28515625" style="1" customWidth="1"/>
    <col min="219" max="219" width="9.85546875" style="1" bestFit="1" customWidth="1"/>
    <col min="220" max="220" width="11" style="1" bestFit="1" customWidth="1"/>
    <col min="221" max="221" width="9.85546875" style="1" bestFit="1" customWidth="1"/>
    <col min="222" max="222" width="11" style="1" bestFit="1" customWidth="1"/>
    <col min="223" max="223" width="13.7109375" style="1" customWidth="1"/>
    <col min="224" max="224" width="19.42578125" style="1" customWidth="1"/>
    <col min="225" max="225" width="18.7109375" style="1" customWidth="1"/>
    <col min="226" max="226" width="19.42578125" style="1" customWidth="1"/>
    <col min="227" max="227" width="19.140625" style="1" customWidth="1"/>
    <col min="228" max="471" width="9.28515625" style="1"/>
    <col min="472" max="472" width="36.7109375" style="1" customWidth="1"/>
    <col min="473" max="473" width="14" style="1" customWidth="1"/>
    <col min="474" max="474" width="15.28515625" style="1" customWidth="1"/>
    <col min="475" max="475" width="9.85546875" style="1" bestFit="1" customWidth="1"/>
    <col min="476" max="476" width="11" style="1" bestFit="1" customWidth="1"/>
    <col min="477" max="477" width="9.85546875" style="1" bestFit="1" customWidth="1"/>
    <col min="478" max="478" width="11" style="1" bestFit="1" customWidth="1"/>
    <col min="479" max="479" width="13.7109375" style="1" customWidth="1"/>
    <col min="480" max="480" width="19.42578125" style="1" customWidth="1"/>
    <col min="481" max="481" width="18.7109375" style="1" customWidth="1"/>
    <col min="482" max="482" width="19.42578125" style="1" customWidth="1"/>
    <col min="483" max="483" width="19.140625" style="1" customWidth="1"/>
    <col min="484" max="727" width="9.28515625" style="1"/>
    <col min="728" max="728" width="36.7109375" style="1" customWidth="1"/>
    <col min="729" max="729" width="14" style="1" customWidth="1"/>
    <col min="730" max="730" width="15.28515625" style="1" customWidth="1"/>
    <col min="731" max="731" width="9.85546875" style="1" bestFit="1" customWidth="1"/>
    <col min="732" max="732" width="11" style="1" bestFit="1" customWidth="1"/>
    <col min="733" max="733" width="9.85546875" style="1" bestFit="1" customWidth="1"/>
    <col min="734" max="734" width="11" style="1" bestFit="1" customWidth="1"/>
    <col min="735" max="735" width="13.7109375" style="1" customWidth="1"/>
    <col min="736" max="736" width="19.42578125" style="1" customWidth="1"/>
    <col min="737" max="737" width="18.7109375" style="1" customWidth="1"/>
    <col min="738" max="738" width="19.42578125" style="1" customWidth="1"/>
    <col min="739" max="739" width="19.140625" style="1" customWidth="1"/>
    <col min="740" max="983" width="9.28515625" style="1"/>
    <col min="984" max="984" width="36.7109375" style="1" customWidth="1"/>
    <col min="985" max="985" width="14" style="1" customWidth="1"/>
    <col min="986" max="986" width="15.28515625" style="1" customWidth="1"/>
    <col min="987" max="987" width="9.85546875" style="1" bestFit="1" customWidth="1"/>
    <col min="988" max="988" width="11" style="1" bestFit="1" customWidth="1"/>
    <col min="989" max="989" width="9.85546875" style="1" bestFit="1" customWidth="1"/>
    <col min="990" max="990" width="11" style="1" bestFit="1" customWidth="1"/>
    <col min="991" max="991" width="13.7109375" style="1" customWidth="1"/>
    <col min="992" max="992" width="19.42578125" style="1" customWidth="1"/>
    <col min="993" max="993" width="18.7109375" style="1" customWidth="1"/>
    <col min="994" max="994" width="19.42578125" style="1" customWidth="1"/>
    <col min="995" max="995" width="19.140625" style="1" customWidth="1"/>
    <col min="996" max="1239" width="9.28515625" style="1"/>
    <col min="1240" max="1240" width="36.7109375" style="1" customWidth="1"/>
    <col min="1241" max="1241" width="14" style="1" customWidth="1"/>
    <col min="1242" max="1242" width="15.28515625" style="1" customWidth="1"/>
    <col min="1243" max="1243" width="9.85546875" style="1" bestFit="1" customWidth="1"/>
    <col min="1244" max="1244" width="11" style="1" bestFit="1" customWidth="1"/>
    <col min="1245" max="1245" width="9.85546875" style="1" bestFit="1" customWidth="1"/>
    <col min="1246" max="1246" width="11" style="1" bestFit="1" customWidth="1"/>
    <col min="1247" max="1247" width="13.7109375" style="1" customWidth="1"/>
    <col min="1248" max="1248" width="19.42578125" style="1" customWidth="1"/>
    <col min="1249" max="1249" width="18.7109375" style="1" customWidth="1"/>
    <col min="1250" max="1250" width="19.42578125" style="1" customWidth="1"/>
    <col min="1251" max="1251" width="19.140625" style="1" customWidth="1"/>
    <col min="1252" max="1495" width="9.28515625" style="1"/>
    <col min="1496" max="1496" width="36.7109375" style="1" customWidth="1"/>
    <col min="1497" max="1497" width="14" style="1" customWidth="1"/>
    <col min="1498" max="1498" width="15.28515625" style="1" customWidth="1"/>
    <col min="1499" max="1499" width="9.85546875" style="1" bestFit="1" customWidth="1"/>
    <col min="1500" max="1500" width="11" style="1" bestFit="1" customWidth="1"/>
    <col min="1501" max="1501" width="9.85546875" style="1" bestFit="1" customWidth="1"/>
    <col min="1502" max="1502" width="11" style="1" bestFit="1" customWidth="1"/>
    <col min="1503" max="1503" width="13.7109375" style="1" customWidth="1"/>
    <col min="1504" max="1504" width="19.42578125" style="1" customWidth="1"/>
    <col min="1505" max="1505" width="18.7109375" style="1" customWidth="1"/>
    <col min="1506" max="1506" width="19.42578125" style="1" customWidth="1"/>
    <col min="1507" max="1507" width="19.140625" style="1" customWidth="1"/>
    <col min="1508" max="1751" width="9.28515625" style="1"/>
    <col min="1752" max="1752" width="36.7109375" style="1" customWidth="1"/>
    <col min="1753" max="1753" width="14" style="1" customWidth="1"/>
    <col min="1754" max="1754" width="15.28515625" style="1" customWidth="1"/>
    <col min="1755" max="1755" width="9.85546875" style="1" bestFit="1" customWidth="1"/>
    <col min="1756" max="1756" width="11" style="1" bestFit="1" customWidth="1"/>
    <col min="1757" max="1757" width="9.85546875" style="1" bestFit="1" customWidth="1"/>
    <col min="1758" max="1758" width="11" style="1" bestFit="1" customWidth="1"/>
    <col min="1759" max="1759" width="13.7109375" style="1" customWidth="1"/>
    <col min="1760" max="1760" width="19.42578125" style="1" customWidth="1"/>
    <col min="1761" max="1761" width="18.7109375" style="1" customWidth="1"/>
    <col min="1762" max="1762" width="19.42578125" style="1" customWidth="1"/>
    <col min="1763" max="1763" width="19.140625" style="1" customWidth="1"/>
    <col min="1764" max="2007" width="9.28515625" style="1"/>
    <col min="2008" max="2008" width="36.7109375" style="1" customWidth="1"/>
    <col min="2009" max="2009" width="14" style="1" customWidth="1"/>
    <col min="2010" max="2010" width="15.28515625" style="1" customWidth="1"/>
    <col min="2011" max="2011" width="9.85546875" style="1" bestFit="1" customWidth="1"/>
    <col min="2012" max="2012" width="11" style="1" bestFit="1" customWidth="1"/>
    <col min="2013" max="2013" width="9.85546875" style="1" bestFit="1" customWidth="1"/>
    <col min="2014" max="2014" width="11" style="1" bestFit="1" customWidth="1"/>
    <col min="2015" max="2015" width="13.7109375" style="1" customWidth="1"/>
    <col min="2016" max="2016" width="19.42578125" style="1" customWidth="1"/>
    <col min="2017" max="2017" width="18.7109375" style="1" customWidth="1"/>
    <col min="2018" max="2018" width="19.42578125" style="1" customWidth="1"/>
    <col min="2019" max="2019" width="19.140625" style="1" customWidth="1"/>
    <col min="2020" max="2263" width="9.28515625" style="1"/>
    <col min="2264" max="2264" width="36.7109375" style="1" customWidth="1"/>
    <col min="2265" max="2265" width="14" style="1" customWidth="1"/>
    <col min="2266" max="2266" width="15.28515625" style="1" customWidth="1"/>
    <col min="2267" max="2267" width="9.85546875" style="1" bestFit="1" customWidth="1"/>
    <col min="2268" max="2268" width="11" style="1" bestFit="1" customWidth="1"/>
    <col min="2269" max="2269" width="9.85546875" style="1" bestFit="1" customWidth="1"/>
    <col min="2270" max="2270" width="11" style="1" bestFit="1" customWidth="1"/>
    <col min="2271" max="2271" width="13.7109375" style="1" customWidth="1"/>
    <col min="2272" max="2272" width="19.42578125" style="1" customWidth="1"/>
    <col min="2273" max="2273" width="18.7109375" style="1" customWidth="1"/>
    <col min="2274" max="2274" width="19.42578125" style="1" customWidth="1"/>
    <col min="2275" max="2275" width="19.140625" style="1" customWidth="1"/>
    <col min="2276" max="2519" width="9.28515625" style="1"/>
    <col min="2520" max="2520" width="36.7109375" style="1" customWidth="1"/>
    <col min="2521" max="2521" width="14" style="1" customWidth="1"/>
    <col min="2522" max="2522" width="15.28515625" style="1" customWidth="1"/>
    <col min="2523" max="2523" width="9.85546875" style="1" bestFit="1" customWidth="1"/>
    <col min="2524" max="2524" width="11" style="1" bestFit="1" customWidth="1"/>
    <col min="2525" max="2525" width="9.85546875" style="1" bestFit="1" customWidth="1"/>
    <col min="2526" max="2526" width="11" style="1" bestFit="1" customWidth="1"/>
    <col min="2527" max="2527" width="13.7109375" style="1" customWidth="1"/>
    <col min="2528" max="2528" width="19.42578125" style="1" customWidth="1"/>
    <col min="2529" max="2529" width="18.7109375" style="1" customWidth="1"/>
    <col min="2530" max="2530" width="19.42578125" style="1" customWidth="1"/>
    <col min="2531" max="2531" width="19.140625" style="1" customWidth="1"/>
    <col min="2532" max="2775" width="9.28515625" style="1"/>
    <col min="2776" max="2776" width="36.7109375" style="1" customWidth="1"/>
    <col min="2777" max="2777" width="14" style="1" customWidth="1"/>
    <col min="2778" max="2778" width="15.28515625" style="1" customWidth="1"/>
    <col min="2779" max="2779" width="9.85546875" style="1" bestFit="1" customWidth="1"/>
    <col min="2780" max="2780" width="11" style="1" bestFit="1" customWidth="1"/>
    <col min="2781" max="2781" width="9.85546875" style="1" bestFit="1" customWidth="1"/>
    <col min="2782" max="2782" width="11" style="1" bestFit="1" customWidth="1"/>
    <col min="2783" max="2783" width="13.7109375" style="1" customWidth="1"/>
    <col min="2784" max="2784" width="19.42578125" style="1" customWidth="1"/>
    <col min="2785" max="2785" width="18.7109375" style="1" customWidth="1"/>
    <col min="2786" max="2786" width="19.42578125" style="1" customWidth="1"/>
    <col min="2787" max="2787" width="19.140625" style="1" customWidth="1"/>
    <col min="2788" max="3031" width="9.28515625" style="1"/>
    <col min="3032" max="3032" width="36.7109375" style="1" customWidth="1"/>
    <col min="3033" max="3033" width="14" style="1" customWidth="1"/>
    <col min="3034" max="3034" width="15.28515625" style="1" customWidth="1"/>
    <col min="3035" max="3035" width="9.85546875" style="1" bestFit="1" customWidth="1"/>
    <col min="3036" max="3036" width="11" style="1" bestFit="1" customWidth="1"/>
    <col min="3037" max="3037" width="9.85546875" style="1" bestFit="1" customWidth="1"/>
    <col min="3038" max="3038" width="11" style="1" bestFit="1" customWidth="1"/>
    <col min="3039" max="3039" width="13.7109375" style="1" customWidth="1"/>
    <col min="3040" max="3040" width="19.42578125" style="1" customWidth="1"/>
    <col min="3041" max="3041" width="18.7109375" style="1" customWidth="1"/>
    <col min="3042" max="3042" width="19.42578125" style="1" customWidth="1"/>
    <col min="3043" max="3043" width="19.140625" style="1" customWidth="1"/>
    <col min="3044" max="3287" width="9.28515625" style="1"/>
    <col min="3288" max="3288" width="36.7109375" style="1" customWidth="1"/>
    <col min="3289" max="3289" width="14" style="1" customWidth="1"/>
    <col min="3290" max="3290" width="15.28515625" style="1" customWidth="1"/>
    <col min="3291" max="3291" width="9.85546875" style="1" bestFit="1" customWidth="1"/>
    <col min="3292" max="3292" width="11" style="1" bestFit="1" customWidth="1"/>
    <col min="3293" max="3293" width="9.85546875" style="1" bestFit="1" customWidth="1"/>
    <col min="3294" max="3294" width="11" style="1" bestFit="1" customWidth="1"/>
    <col min="3295" max="3295" width="13.7109375" style="1" customWidth="1"/>
    <col min="3296" max="3296" width="19.42578125" style="1" customWidth="1"/>
    <col min="3297" max="3297" width="18.7109375" style="1" customWidth="1"/>
    <col min="3298" max="3298" width="19.42578125" style="1" customWidth="1"/>
    <col min="3299" max="3299" width="19.140625" style="1" customWidth="1"/>
    <col min="3300" max="3543" width="9.28515625" style="1"/>
    <col min="3544" max="3544" width="36.7109375" style="1" customWidth="1"/>
    <col min="3545" max="3545" width="14" style="1" customWidth="1"/>
    <col min="3546" max="3546" width="15.28515625" style="1" customWidth="1"/>
    <col min="3547" max="3547" width="9.85546875" style="1" bestFit="1" customWidth="1"/>
    <col min="3548" max="3548" width="11" style="1" bestFit="1" customWidth="1"/>
    <col min="3549" max="3549" width="9.85546875" style="1" bestFit="1" customWidth="1"/>
    <col min="3550" max="3550" width="11" style="1" bestFit="1" customWidth="1"/>
    <col min="3551" max="3551" width="13.7109375" style="1" customWidth="1"/>
    <col min="3552" max="3552" width="19.42578125" style="1" customWidth="1"/>
    <col min="3553" max="3553" width="18.7109375" style="1" customWidth="1"/>
    <col min="3554" max="3554" width="19.42578125" style="1" customWidth="1"/>
    <col min="3555" max="3555" width="19.140625" style="1" customWidth="1"/>
    <col min="3556" max="3799" width="9.28515625" style="1"/>
    <col min="3800" max="3800" width="36.7109375" style="1" customWidth="1"/>
    <col min="3801" max="3801" width="14" style="1" customWidth="1"/>
    <col min="3802" max="3802" width="15.28515625" style="1" customWidth="1"/>
    <col min="3803" max="3803" width="9.85546875" style="1" bestFit="1" customWidth="1"/>
    <col min="3804" max="3804" width="11" style="1" bestFit="1" customWidth="1"/>
    <col min="3805" max="3805" width="9.85546875" style="1" bestFit="1" customWidth="1"/>
    <col min="3806" max="3806" width="11" style="1" bestFit="1" customWidth="1"/>
    <col min="3807" max="3807" width="13.7109375" style="1" customWidth="1"/>
    <col min="3808" max="3808" width="19.42578125" style="1" customWidth="1"/>
    <col min="3809" max="3809" width="18.7109375" style="1" customWidth="1"/>
    <col min="3810" max="3810" width="19.42578125" style="1" customWidth="1"/>
    <col min="3811" max="3811" width="19.140625" style="1" customWidth="1"/>
    <col min="3812" max="4055" width="9.28515625" style="1"/>
    <col min="4056" max="4056" width="36.7109375" style="1" customWidth="1"/>
    <col min="4057" max="4057" width="14" style="1" customWidth="1"/>
    <col min="4058" max="4058" width="15.28515625" style="1" customWidth="1"/>
    <col min="4059" max="4059" width="9.85546875" style="1" bestFit="1" customWidth="1"/>
    <col min="4060" max="4060" width="11" style="1" bestFit="1" customWidth="1"/>
    <col min="4061" max="4061" width="9.85546875" style="1" bestFit="1" customWidth="1"/>
    <col min="4062" max="4062" width="11" style="1" bestFit="1" customWidth="1"/>
    <col min="4063" max="4063" width="13.7109375" style="1" customWidth="1"/>
    <col min="4064" max="4064" width="19.42578125" style="1" customWidth="1"/>
    <col min="4065" max="4065" width="18.7109375" style="1" customWidth="1"/>
    <col min="4066" max="4066" width="19.42578125" style="1" customWidth="1"/>
    <col min="4067" max="4067" width="19.140625" style="1" customWidth="1"/>
    <col min="4068" max="4311" width="9.28515625" style="1"/>
    <col min="4312" max="4312" width="36.7109375" style="1" customWidth="1"/>
    <col min="4313" max="4313" width="14" style="1" customWidth="1"/>
    <col min="4314" max="4314" width="15.28515625" style="1" customWidth="1"/>
    <col min="4315" max="4315" width="9.85546875" style="1" bestFit="1" customWidth="1"/>
    <col min="4316" max="4316" width="11" style="1" bestFit="1" customWidth="1"/>
    <col min="4317" max="4317" width="9.85546875" style="1" bestFit="1" customWidth="1"/>
    <col min="4318" max="4318" width="11" style="1" bestFit="1" customWidth="1"/>
    <col min="4319" max="4319" width="13.7109375" style="1" customWidth="1"/>
    <col min="4320" max="4320" width="19.42578125" style="1" customWidth="1"/>
    <col min="4321" max="4321" width="18.7109375" style="1" customWidth="1"/>
    <col min="4322" max="4322" width="19.42578125" style="1" customWidth="1"/>
    <col min="4323" max="4323" width="19.140625" style="1" customWidth="1"/>
    <col min="4324" max="4567" width="9.28515625" style="1"/>
    <col min="4568" max="4568" width="36.7109375" style="1" customWidth="1"/>
    <col min="4569" max="4569" width="14" style="1" customWidth="1"/>
    <col min="4570" max="4570" width="15.28515625" style="1" customWidth="1"/>
    <col min="4571" max="4571" width="9.85546875" style="1" bestFit="1" customWidth="1"/>
    <col min="4572" max="4572" width="11" style="1" bestFit="1" customWidth="1"/>
    <col min="4573" max="4573" width="9.85546875" style="1" bestFit="1" customWidth="1"/>
    <col min="4574" max="4574" width="11" style="1" bestFit="1" customWidth="1"/>
    <col min="4575" max="4575" width="13.7109375" style="1" customWidth="1"/>
    <col min="4576" max="4576" width="19.42578125" style="1" customWidth="1"/>
    <col min="4577" max="4577" width="18.7109375" style="1" customWidth="1"/>
    <col min="4578" max="4578" width="19.42578125" style="1" customWidth="1"/>
    <col min="4579" max="4579" width="19.140625" style="1" customWidth="1"/>
    <col min="4580" max="4823" width="9.28515625" style="1"/>
    <col min="4824" max="4824" width="36.7109375" style="1" customWidth="1"/>
    <col min="4825" max="4825" width="14" style="1" customWidth="1"/>
    <col min="4826" max="4826" width="15.28515625" style="1" customWidth="1"/>
    <col min="4827" max="4827" width="9.85546875" style="1" bestFit="1" customWidth="1"/>
    <col min="4828" max="4828" width="11" style="1" bestFit="1" customWidth="1"/>
    <col min="4829" max="4829" width="9.85546875" style="1" bestFit="1" customWidth="1"/>
    <col min="4830" max="4830" width="11" style="1" bestFit="1" customWidth="1"/>
    <col min="4831" max="4831" width="13.7109375" style="1" customWidth="1"/>
    <col min="4832" max="4832" width="19.42578125" style="1" customWidth="1"/>
    <col min="4833" max="4833" width="18.7109375" style="1" customWidth="1"/>
    <col min="4834" max="4834" width="19.42578125" style="1" customWidth="1"/>
    <col min="4835" max="4835" width="19.140625" style="1" customWidth="1"/>
    <col min="4836" max="5079" width="9.28515625" style="1"/>
    <col min="5080" max="5080" width="36.7109375" style="1" customWidth="1"/>
    <col min="5081" max="5081" width="14" style="1" customWidth="1"/>
    <col min="5082" max="5082" width="15.28515625" style="1" customWidth="1"/>
    <col min="5083" max="5083" width="9.85546875" style="1" bestFit="1" customWidth="1"/>
    <col min="5084" max="5084" width="11" style="1" bestFit="1" customWidth="1"/>
    <col min="5085" max="5085" width="9.85546875" style="1" bestFit="1" customWidth="1"/>
    <col min="5086" max="5086" width="11" style="1" bestFit="1" customWidth="1"/>
    <col min="5087" max="5087" width="13.7109375" style="1" customWidth="1"/>
    <col min="5088" max="5088" width="19.42578125" style="1" customWidth="1"/>
    <col min="5089" max="5089" width="18.7109375" style="1" customWidth="1"/>
    <col min="5090" max="5090" width="19.42578125" style="1" customWidth="1"/>
    <col min="5091" max="5091" width="19.140625" style="1" customWidth="1"/>
    <col min="5092" max="5335" width="9.28515625" style="1"/>
    <col min="5336" max="5336" width="36.7109375" style="1" customWidth="1"/>
    <col min="5337" max="5337" width="14" style="1" customWidth="1"/>
    <col min="5338" max="5338" width="15.28515625" style="1" customWidth="1"/>
    <col min="5339" max="5339" width="9.85546875" style="1" bestFit="1" customWidth="1"/>
    <col min="5340" max="5340" width="11" style="1" bestFit="1" customWidth="1"/>
    <col min="5341" max="5341" width="9.85546875" style="1" bestFit="1" customWidth="1"/>
    <col min="5342" max="5342" width="11" style="1" bestFit="1" customWidth="1"/>
    <col min="5343" max="5343" width="13.7109375" style="1" customWidth="1"/>
    <col min="5344" max="5344" width="19.42578125" style="1" customWidth="1"/>
    <col min="5345" max="5345" width="18.7109375" style="1" customWidth="1"/>
    <col min="5346" max="5346" width="19.42578125" style="1" customWidth="1"/>
    <col min="5347" max="5347" width="19.140625" style="1" customWidth="1"/>
    <col min="5348" max="5591" width="9.28515625" style="1"/>
    <col min="5592" max="5592" width="36.7109375" style="1" customWidth="1"/>
    <col min="5593" max="5593" width="14" style="1" customWidth="1"/>
    <col min="5594" max="5594" width="15.28515625" style="1" customWidth="1"/>
    <col min="5595" max="5595" width="9.85546875" style="1" bestFit="1" customWidth="1"/>
    <col min="5596" max="5596" width="11" style="1" bestFit="1" customWidth="1"/>
    <col min="5597" max="5597" width="9.85546875" style="1" bestFit="1" customWidth="1"/>
    <col min="5598" max="5598" width="11" style="1" bestFit="1" customWidth="1"/>
    <col min="5599" max="5599" width="13.7109375" style="1" customWidth="1"/>
    <col min="5600" max="5600" width="19.42578125" style="1" customWidth="1"/>
    <col min="5601" max="5601" width="18.7109375" style="1" customWidth="1"/>
    <col min="5602" max="5602" width="19.42578125" style="1" customWidth="1"/>
    <col min="5603" max="5603" width="19.140625" style="1" customWidth="1"/>
    <col min="5604" max="5847" width="9.28515625" style="1"/>
    <col min="5848" max="5848" width="36.7109375" style="1" customWidth="1"/>
    <col min="5849" max="5849" width="14" style="1" customWidth="1"/>
    <col min="5850" max="5850" width="15.28515625" style="1" customWidth="1"/>
    <col min="5851" max="5851" width="9.85546875" style="1" bestFit="1" customWidth="1"/>
    <col min="5852" max="5852" width="11" style="1" bestFit="1" customWidth="1"/>
    <col min="5853" max="5853" width="9.85546875" style="1" bestFit="1" customWidth="1"/>
    <col min="5854" max="5854" width="11" style="1" bestFit="1" customWidth="1"/>
    <col min="5855" max="5855" width="13.7109375" style="1" customWidth="1"/>
    <col min="5856" max="5856" width="19.42578125" style="1" customWidth="1"/>
    <col min="5857" max="5857" width="18.7109375" style="1" customWidth="1"/>
    <col min="5858" max="5858" width="19.42578125" style="1" customWidth="1"/>
    <col min="5859" max="5859" width="19.140625" style="1" customWidth="1"/>
    <col min="5860" max="6103" width="9.28515625" style="1"/>
    <col min="6104" max="6104" width="36.7109375" style="1" customWidth="1"/>
    <col min="6105" max="6105" width="14" style="1" customWidth="1"/>
    <col min="6106" max="6106" width="15.28515625" style="1" customWidth="1"/>
    <col min="6107" max="6107" width="9.85546875" style="1" bestFit="1" customWidth="1"/>
    <col min="6108" max="6108" width="11" style="1" bestFit="1" customWidth="1"/>
    <col min="6109" max="6109" width="9.85546875" style="1" bestFit="1" customWidth="1"/>
    <col min="6110" max="6110" width="11" style="1" bestFit="1" customWidth="1"/>
    <col min="6111" max="6111" width="13.7109375" style="1" customWidth="1"/>
    <col min="6112" max="6112" width="19.42578125" style="1" customWidth="1"/>
    <col min="6113" max="6113" width="18.7109375" style="1" customWidth="1"/>
    <col min="6114" max="6114" width="19.42578125" style="1" customWidth="1"/>
    <col min="6115" max="6115" width="19.140625" style="1" customWidth="1"/>
    <col min="6116" max="6359" width="9.28515625" style="1"/>
    <col min="6360" max="6360" width="36.7109375" style="1" customWidth="1"/>
    <col min="6361" max="6361" width="14" style="1" customWidth="1"/>
    <col min="6362" max="6362" width="15.28515625" style="1" customWidth="1"/>
    <col min="6363" max="6363" width="9.85546875" style="1" bestFit="1" customWidth="1"/>
    <col min="6364" max="6364" width="11" style="1" bestFit="1" customWidth="1"/>
    <col min="6365" max="6365" width="9.85546875" style="1" bestFit="1" customWidth="1"/>
    <col min="6366" max="6366" width="11" style="1" bestFit="1" customWidth="1"/>
    <col min="6367" max="6367" width="13.7109375" style="1" customWidth="1"/>
    <col min="6368" max="6368" width="19.42578125" style="1" customWidth="1"/>
    <col min="6369" max="6369" width="18.7109375" style="1" customWidth="1"/>
    <col min="6370" max="6370" width="19.42578125" style="1" customWidth="1"/>
    <col min="6371" max="6371" width="19.140625" style="1" customWidth="1"/>
    <col min="6372" max="6615" width="9.28515625" style="1"/>
    <col min="6616" max="6616" width="36.7109375" style="1" customWidth="1"/>
    <col min="6617" max="6617" width="14" style="1" customWidth="1"/>
    <col min="6618" max="6618" width="15.28515625" style="1" customWidth="1"/>
    <col min="6619" max="6619" width="9.85546875" style="1" bestFit="1" customWidth="1"/>
    <col min="6620" max="6620" width="11" style="1" bestFit="1" customWidth="1"/>
    <col min="6621" max="6621" width="9.85546875" style="1" bestFit="1" customWidth="1"/>
    <col min="6622" max="6622" width="11" style="1" bestFit="1" customWidth="1"/>
    <col min="6623" max="6623" width="13.7109375" style="1" customWidth="1"/>
    <col min="6624" max="6624" width="19.42578125" style="1" customWidth="1"/>
    <col min="6625" max="6625" width="18.7109375" style="1" customWidth="1"/>
    <col min="6626" max="6626" width="19.42578125" style="1" customWidth="1"/>
    <col min="6627" max="6627" width="19.140625" style="1" customWidth="1"/>
    <col min="6628" max="6871" width="9.28515625" style="1"/>
    <col min="6872" max="6872" width="36.7109375" style="1" customWidth="1"/>
    <col min="6873" max="6873" width="14" style="1" customWidth="1"/>
    <col min="6874" max="6874" width="15.28515625" style="1" customWidth="1"/>
    <col min="6875" max="6875" width="9.85546875" style="1" bestFit="1" customWidth="1"/>
    <col min="6876" max="6876" width="11" style="1" bestFit="1" customWidth="1"/>
    <col min="6877" max="6877" width="9.85546875" style="1" bestFit="1" customWidth="1"/>
    <col min="6878" max="6878" width="11" style="1" bestFit="1" customWidth="1"/>
    <col min="6879" max="6879" width="13.7109375" style="1" customWidth="1"/>
    <col min="6880" max="6880" width="19.42578125" style="1" customWidth="1"/>
    <col min="6881" max="6881" width="18.7109375" style="1" customWidth="1"/>
    <col min="6882" max="6882" width="19.42578125" style="1" customWidth="1"/>
    <col min="6883" max="6883" width="19.140625" style="1" customWidth="1"/>
    <col min="6884" max="7127" width="9.28515625" style="1"/>
    <col min="7128" max="7128" width="36.7109375" style="1" customWidth="1"/>
    <col min="7129" max="7129" width="14" style="1" customWidth="1"/>
    <col min="7130" max="7130" width="15.28515625" style="1" customWidth="1"/>
    <col min="7131" max="7131" width="9.85546875" style="1" bestFit="1" customWidth="1"/>
    <col min="7132" max="7132" width="11" style="1" bestFit="1" customWidth="1"/>
    <col min="7133" max="7133" width="9.85546875" style="1" bestFit="1" customWidth="1"/>
    <col min="7134" max="7134" width="11" style="1" bestFit="1" customWidth="1"/>
    <col min="7135" max="7135" width="13.7109375" style="1" customWidth="1"/>
    <col min="7136" max="7136" width="19.42578125" style="1" customWidth="1"/>
    <col min="7137" max="7137" width="18.7109375" style="1" customWidth="1"/>
    <col min="7138" max="7138" width="19.42578125" style="1" customWidth="1"/>
    <col min="7139" max="7139" width="19.140625" style="1" customWidth="1"/>
    <col min="7140" max="7383" width="9.28515625" style="1"/>
    <col min="7384" max="7384" width="36.7109375" style="1" customWidth="1"/>
    <col min="7385" max="7385" width="14" style="1" customWidth="1"/>
    <col min="7386" max="7386" width="15.28515625" style="1" customWidth="1"/>
    <col min="7387" max="7387" width="9.85546875" style="1" bestFit="1" customWidth="1"/>
    <col min="7388" max="7388" width="11" style="1" bestFit="1" customWidth="1"/>
    <col min="7389" max="7389" width="9.85546875" style="1" bestFit="1" customWidth="1"/>
    <col min="7390" max="7390" width="11" style="1" bestFit="1" customWidth="1"/>
    <col min="7391" max="7391" width="13.7109375" style="1" customWidth="1"/>
    <col min="7392" max="7392" width="19.42578125" style="1" customWidth="1"/>
    <col min="7393" max="7393" width="18.7109375" style="1" customWidth="1"/>
    <col min="7394" max="7394" width="19.42578125" style="1" customWidth="1"/>
    <col min="7395" max="7395" width="19.140625" style="1" customWidth="1"/>
    <col min="7396" max="7639" width="9.28515625" style="1"/>
    <col min="7640" max="7640" width="36.7109375" style="1" customWidth="1"/>
    <col min="7641" max="7641" width="14" style="1" customWidth="1"/>
    <col min="7642" max="7642" width="15.28515625" style="1" customWidth="1"/>
    <col min="7643" max="7643" width="9.85546875" style="1" bestFit="1" customWidth="1"/>
    <col min="7644" max="7644" width="11" style="1" bestFit="1" customWidth="1"/>
    <col min="7645" max="7645" width="9.85546875" style="1" bestFit="1" customWidth="1"/>
    <col min="7646" max="7646" width="11" style="1" bestFit="1" customWidth="1"/>
    <col min="7647" max="7647" width="13.7109375" style="1" customWidth="1"/>
    <col min="7648" max="7648" width="19.42578125" style="1" customWidth="1"/>
    <col min="7649" max="7649" width="18.7109375" style="1" customWidth="1"/>
    <col min="7650" max="7650" width="19.42578125" style="1" customWidth="1"/>
    <col min="7651" max="7651" width="19.140625" style="1" customWidth="1"/>
    <col min="7652" max="7895" width="9.28515625" style="1"/>
    <col min="7896" max="7896" width="36.7109375" style="1" customWidth="1"/>
    <col min="7897" max="7897" width="14" style="1" customWidth="1"/>
    <col min="7898" max="7898" width="15.28515625" style="1" customWidth="1"/>
    <col min="7899" max="7899" width="9.85546875" style="1" bestFit="1" customWidth="1"/>
    <col min="7900" max="7900" width="11" style="1" bestFit="1" customWidth="1"/>
    <col min="7901" max="7901" width="9.85546875" style="1" bestFit="1" customWidth="1"/>
    <col min="7902" max="7902" width="11" style="1" bestFit="1" customWidth="1"/>
    <col min="7903" max="7903" width="13.7109375" style="1" customWidth="1"/>
    <col min="7904" max="7904" width="19.42578125" style="1" customWidth="1"/>
    <col min="7905" max="7905" width="18.7109375" style="1" customWidth="1"/>
    <col min="7906" max="7906" width="19.42578125" style="1" customWidth="1"/>
    <col min="7907" max="7907" width="19.140625" style="1" customWidth="1"/>
    <col min="7908" max="8151" width="9.28515625" style="1"/>
    <col min="8152" max="8152" width="36.7109375" style="1" customWidth="1"/>
    <col min="8153" max="8153" width="14" style="1" customWidth="1"/>
    <col min="8154" max="8154" width="15.28515625" style="1" customWidth="1"/>
    <col min="8155" max="8155" width="9.85546875" style="1" bestFit="1" customWidth="1"/>
    <col min="8156" max="8156" width="11" style="1" bestFit="1" customWidth="1"/>
    <col min="8157" max="8157" width="9.85546875" style="1" bestFit="1" customWidth="1"/>
    <col min="8158" max="8158" width="11" style="1" bestFit="1" customWidth="1"/>
    <col min="8159" max="8159" width="13.7109375" style="1" customWidth="1"/>
    <col min="8160" max="8160" width="19.42578125" style="1" customWidth="1"/>
    <col min="8161" max="8161" width="18.7109375" style="1" customWidth="1"/>
    <col min="8162" max="8162" width="19.42578125" style="1" customWidth="1"/>
    <col min="8163" max="8163" width="19.140625" style="1" customWidth="1"/>
    <col min="8164" max="8407" width="9.28515625" style="1"/>
    <col min="8408" max="8408" width="36.7109375" style="1" customWidth="1"/>
    <col min="8409" max="8409" width="14" style="1" customWidth="1"/>
    <col min="8410" max="8410" width="15.28515625" style="1" customWidth="1"/>
    <col min="8411" max="8411" width="9.85546875" style="1" bestFit="1" customWidth="1"/>
    <col min="8412" max="8412" width="11" style="1" bestFit="1" customWidth="1"/>
    <col min="8413" max="8413" width="9.85546875" style="1" bestFit="1" customWidth="1"/>
    <col min="8414" max="8414" width="11" style="1" bestFit="1" customWidth="1"/>
    <col min="8415" max="8415" width="13.7109375" style="1" customWidth="1"/>
    <col min="8416" max="8416" width="19.42578125" style="1" customWidth="1"/>
    <col min="8417" max="8417" width="18.7109375" style="1" customWidth="1"/>
    <col min="8418" max="8418" width="19.42578125" style="1" customWidth="1"/>
    <col min="8419" max="8419" width="19.140625" style="1" customWidth="1"/>
    <col min="8420" max="8663" width="9.28515625" style="1"/>
    <col min="8664" max="8664" width="36.7109375" style="1" customWidth="1"/>
    <col min="8665" max="8665" width="14" style="1" customWidth="1"/>
    <col min="8666" max="8666" width="15.28515625" style="1" customWidth="1"/>
    <col min="8667" max="8667" width="9.85546875" style="1" bestFit="1" customWidth="1"/>
    <col min="8668" max="8668" width="11" style="1" bestFit="1" customWidth="1"/>
    <col min="8669" max="8669" width="9.85546875" style="1" bestFit="1" customWidth="1"/>
    <col min="8670" max="8670" width="11" style="1" bestFit="1" customWidth="1"/>
    <col min="8671" max="8671" width="13.7109375" style="1" customWidth="1"/>
    <col min="8672" max="8672" width="19.42578125" style="1" customWidth="1"/>
    <col min="8673" max="8673" width="18.7109375" style="1" customWidth="1"/>
    <col min="8674" max="8674" width="19.42578125" style="1" customWidth="1"/>
    <col min="8675" max="8675" width="19.140625" style="1" customWidth="1"/>
    <col min="8676" max="8919" width="9.28515625" style="1"/>
    <col min="8920" max="8920" width="36.7109375" style="1" customWidth="1"/>
    <col min="8921" max="8921" width="14" style="1" customWidth="1"/>
    <col min="8922" max="8922" width="15.28515625" style="1" customWidth="1"/>
    <col min="8923" max="8923" width="9.85546875" style="1" bestFit="1" customWidth="1"/>
    <col min="8924" max="8924" width="11" style="1" bestFit="1" customWidth="1"/>
    <col min="8925" max="8925" width="9.85546875" style="1" bestFit="1" customWidth="1"/>
    <col min="8926" max="8926" width="11" style="1" bestFit="1" customWidth="1"/>
    <col min="8927" max="8927" width="13.7109375" style="1" customWidth="1"/>
    <col min="8928" max="8928" width="19.42578125" style="1" customWidth="1"/>
    <col min="8929" max="8929" width="18.7109375" style="1" customWidth="1"/>
    <col min="8930" max="8930" width="19.42578125" style="1" customWidth="1"/>
    <col min="8931" max="8931" width="19.140625" style="1" customWidth="1"/>
    <col min="8932" max="9175" width="9.28515625" style="1"/>
    <col min="9176" max="9176" width="36.7109375" style="1" customWidth="1"/>
    <col min="9177" max="9177" width="14" style="1" customWidth="1"/>
    <col min="9178" max="9178" width="15.28515625" style="1" customWidth="1"/>
    <col min="9179" max="9179" width="9.85546875" style="1" bestFit="1" customWidth="1"/>
    <col min="9180" max="9180" width="11" style="1" bestFit="1" customWidth="1"/>
    <col min="9181" max="9181" width="9.85546875" style="1" bestFit="1" customWidth="1"/>
    <col min="9182" max="9182" width="11" style="1" bestFit="1" customWidth="1"/>
    <col min="9183" max="9183" width="13.7109375" style="1" customWidth="1"/>
    <col min="9184" max="9184" width="19.42578125" style="1" customWidth="1"/>
    <col min="9185" max="9185" width="18.7109375" style="1" customWidth="1"/>
    <col min="9186" max="9186" width="19.42578125" style="1" customWidth="1"/>
    <col min="9187" max="9187" width="19.140625" style="1" customWidth="1"/>
    <col min="9188" max="9431" width="9.28515625" style="1"/>
    <col min="9432" max="9432" width="36.7109375" style="1" customWidth="1"/>
    <col min="9433" max="9433" width="14" style="1" customWidth="1"/>
    <col min="9434" max="9434" width="15.28515625" style="1" customWidth="1"/>
    <col min="9435" max="9435" width="9.85546875" style="1" bestFit="1" customWidth="1"/>
    <col min="9436" max="9436" width="11" style="1" bestFit="1" customWidth="1"/>
    <col min="9437" max="9437" width="9.85546875" style="1" bestFit="1" customWidth="1"/>
    <col min="9438" max="9438" width="11" style="1" bestFit="1" customWidth="1"/>
    <col min="9439" max="9439" width="13.7109375" style="1" customWidth="1"/>
    <col min="9440" max="9440" width="19.42578125" style="1" customWidth="1"/>
    <col min="9441" max="9441" width="18.7109375" style="1" customWidth="1"/>
    <col min="9442" max="9442" width="19.42578125" style="1" customWidth="1"/>
    <col min="9443" max="9443" width="19.140625" style="1" customWidth="1"/>
    <col min="9444" max="9687" width="9.28515625" style="1"/>
    <col min="9688" max="9688" width="36.7109375" style="1" customWidth="1"/>
    <col min="9689" max="9689" width="14" style="1" customWidth="1"/>
    <col min="9690" max="9690" width="15.28515625" style="1" customWidth="1"/>
    <col min="9691" max="9691" width="9.85546875" style="1" bestFit="1" customWidth="1"/>
    <col min="9692" max="9692" width="11" style="1" bestFit="1" customWidth="1"/>
    <col min="9693" max="9693" width="9.85546875" style="1" bestFit="1" customWidth="1"/>
    <col min="9694" max="9694" width="11" style="1" bestFit="1" customWidth="1"/>
    <col min="9695" max="9695" width="13.7109375" style="1" customWidth="1"/>
    <col min="9696" max="9696" width="19.42578125" style="1" customWidth="1"/>
    <col min="9697" max="9697" width="18.7109375" style="1" customWidth="1"/>
    <col min="9698" max="9698" width="19.42578125" style="1" customWidth="1"/>
    <col min="9699" max="9699" width="19.140625" style="1" customWidth="1"/>
    <col min="9700" max="9943" width="9.28515625" style="1"/>
    <col min="9944" max="9944" width="36.7109375" style="1" customWidth="1"/>
    <col min="9945" max="9945" width="14" style="1" customWidth="1"/>
    <col min="9946" max="9946" width="15.28515625" style="1" customWidth="1"/>
    <col min="9947" max="9947" width="9.85546875" style="1" bestFit="1" customWidth="1"/>
    <col min="9948" max="9948" width="11" style="1" bestFit="1" customWidth="1"/>
    <col min="9949" max="9949" width="9.85546875" style="1" bestFit="1" customWidth="1"/>
    <col min="9950" max="9950" width="11" style="1" bestFit="1" customWidth="1"/>
    <col min="9951" max="9951" width="13.7109375" style="1" customWidth="1"/>
    <col min="9952" max="9952" width="19.42578125" style="1" customWidth="1"/>
    <col min="9953" max="9953" width="18.7109375" style="1" customWidth="1"/>
    <col min="9954" max="9954" width="19.42578125" style="1" customWidth="1"/>
    <col min="9955" max="9955" width="19.140625" style="1" customWidth="1"/>
    <col min="9956" max="10199" width="9.28515625" style="1"/>
    <col min="10200" max="10200" width="36.7109375" style="1" customWidth="1"/>
    <col min="10201" max="10201" width="14" style="1" customWidth="1"/>
    <col min="10202" max="10202" width="15.28515625" style="1" customWidth="1"/>
    <col min="10203" max="10203" width="9.85546875" style="1" bestFit="1" customWidth="1"/>
    <col min="10204" max="10204" width="11" style="1" bestFit="1" customWidth="1"/>
    <col min="10205" max="10205" width="9.85546875" style="1" bestFit="1" customWidth="1"/>
    <col min="10206" max="10206" width="11" style="1" bestFit="1" customWidth="1"/>
    <col min="10207" max="10207" width="13.7109375" style="1" customWidth="1"/>
    <col min="10208" max="10208" width="19.42578125" style="1" customWidth="1"/>
    <col min="10209" max="10209" width="18.7109375" style="1" customWidth="1"/>
    <col min="10210" max="10210" width="19.42578125" style="1" customWidth="1"/>
    <col min="10211" max="10211" width="19.140625" style="1" customWidth="1"/>
    <col min="10212" max="10455" width="9.28515625" style="1"/>
    <col min="10456" max="10456" width="36.7109375" style="1" customWidth="1"/>
    <col min="10457" max="10457" width="14" style="1" customWidth="1"/>
    <col min="10458" max="10458" width="15.28515625" style="1" customWidth="1"/>
    <col min="10459" max="10459" width="9.85546875" style="1" bestFit="1" customWidth="1"/>
    <col min="10460" max="10460" width="11" style="1" bestFit="1" customWidth="1"/>
    <col min="10461" max="10461" width="9.85546875" style="1" bestFit="1" customWidth="1"/>
    <col min="10462" max="10462" width="11" style="1" bestFit="1" customWidth="1"/>
    <col min="10463" max="10463" width="13.7109375" style="1" customWidth="1"/>
    <col min="10464" max="10464" width="19.42578125" style="1" customWidth="1"/>
    <col min="10465" max="10465" width="18.7109375" style="1" customWidth="1"/>
    <col min="10466" max="10466" width="19.42578125" style="1" customWidth="1"/>
    <col min="10467" max="10467" width="19.140625" style="1" customWidth="1"/>
    <col min="10468" max="10711" width="9.28515625" style="1"/>
    <col min="10712" max="10712" width="36.7109375" style="1" customWidth="1"/>
    <col min="10713" max="10713" width="14" style="1" customWidth="1"/>
    <col min="10714" max="10714" width="15.28515625" style="1" customWidth="1"/>
    <col min="10715" max="10715" width="9.85546875" style="1" bestFit="1" customWidth="1"/>
    <col min="10716" max="10716" width="11" style="1" bestFit="1" customWidth="1"/>
    <col min="10717" max="10717" width="9.85546875" style="1" bestFit="1" customWidth="1"/>
    <col min="10718" max="10718" width="11" style="1" bestFit="1" customWidth="1"/>
    <col min="10719" max="10719" width="13.7109375" style="1" customWidth="1"/>
    <col min="10720" max="10720" width="19.42578125" style="1" customWidth="1"/>
    <col min="10721" max="10721" width="18.7109375" style="1" customWidth="1"/>
    <col min="10722" max="10722" width="19.42578125" style="1" customWidth="1"/>
    <col min="10723" max="10723" width="19.140625" style="1" customWidth="1"/>
    <col min="10724" max="10967" width="9.28515625" style="1"/>
    <col min="10968" max="10968" width="36.7109375" style="1" customWidth="1"/>
    <col min="10969" max="10969" width="14" style="1" customWidth="1"/>
    <col min="10970" max="10970" width="15.28515625" style="1" customWidth="1"/>
    <col min="10971" max="10971" width="9.85546875" style="1" bestFit="1" customWidth="1"/>
    <col min="10972" max="10972" width="11" style="1" bestFit="1" customWidth="1"/>
    <col min="10973" max="10973" width="9.85546875" style="1" bestFit="1" customWidth="1"/>
    <col min="10974" max="10974" width="11" style="1" bestFit="1" customWidth="1"/>
    <col min="10975" max="10975" width="13.7109375" style="1" customWidth="1"/>
    <col min="10976" max="10976" width="19.42578125" style="1" customWidth="1"/>
    <col min="10977" max="10977" width="18.7109375" style="1" customWidth="1"/>
    <col min="10978" max="10978" width="19.42578125" style="1" customWidth="1"/>
    <col min="10979" max="10979" width="19.140625" style="1" customWidth="1"/>
    <col min="10980" max="11223" width="9.28515625" style="1"/>
    <col min="11224" max="11224" width="36.7109375" style="1" customWidth="1"/>
    <col min="11225" max="11225" width="14" style="1" customWidth="1"/>
    <col min="11226" max="11226" width="15.28515625" style="1" customWidth="1"/>
    <col min="11227" max="11227" width="9.85546875" style="1" bestFit="1" customWidth="1"/>
    <col min="11228" max="11228" width="11" style="1" bestFit="1" customWidth="1"/>
    <col min="11229" max="11229" width="9.85546875" style="1" bestFit="1" customWidth="1"/>
    <col min="11230" max="11230" width="11" style="1" bestFit="1" customWidth="1"/>
    <col min="11231" max="11231" width="13.7109375" style="1" customWidth="1"/>
    <col min="11232" max="11232" width="19.42578125" style="1" customWidth="1"/>
    <col min="11233" max="11233" width="18.7109375" style="1" customWidth="1"/>
    <col min="11234" max="11234" width="19.42578125" style="1" customWidth="1"/>
    <col min="11235" max="11235" width="19.140625" style="1" customWidth="1"/>
    <col min="11236" max="11479" width="9.28515625" style="1"/>
    <col min="11480" max="11480" width="36.7109375" style="1" customWidth="1"/>
    <col min="11481" max="11481" width="14" style="1" customWidth="1"/>
    <col min="11482" max="11482" width="15.28515625" style="1" customWidth="1"/>
    <col min="11483" max="11483" width="9.85546875" style="1" bestFit="1" customWidth="1"/>
    <col min="11484" max="11484" width="11" style="1" bestFit="1" customWidth="1"/>
    <col min="11485" max="11485" width="9.85546875" style="1" bestFit="1" customWidth="1"/>
    <col min="11486" max="11486" width="11" style="1" bestFit="1" customWidth="1"/>
    <col min="11487" max="11487" width="13.7109375" style="1" customWidth="1"/>
    <col min="11488" max="11488" width="19.42578125" style="1" customWidth="1"/>
    <col min="11489" max="11489" width="18.7109375" style="1" customWidth="1"/>
    <col min="11490" max="11490" width="19.42578125" style="1" customWidth="1"/>
    <col min="11491" max="11491" width="19.140625" style="1" customWidth="1"/>
    <col min="11492" max="11735" width="9.28515625" style="1"/>
    <col min="11736" max="11736" width="36.7109375" style="1" customWidth="1"/>
    <col min="11737" max="11737" width="14" style="1" customWidth="1"/>
    <col min="11738" max="11738" width="15.28515625" style="1" customWidth="1"/>
    <col min="11739" max="11739" width="9.85546875" style="1" bestFit="1" customWidth="1"/>
    <col min="11740" max="11740" width="11" style="1" bestFit="1" customWidth="1"/>
    <col min="11741" max="11741" width="9.85546875" style="1" bestFit="1" customWidth="1"/>
    <col min="11742" max="11742" width="11" style="1" bestFit="1" customWidth="1"/>
    <col min="11743" max="11743" width="13.7109375" style="1" customWidth="1"/>
    <col min="11744" max="11744" width="19.42578125" style="1" customWidth="1"/>
    <col min="11745" max="11745" width="18.7109375" style="1" customWidth="1"/>
    <col min="11746" max="11746" width="19.42578125" style="1" customWidth="1"/>
    <col min="11747" max="11747" width="19.140625" style="1" customWidth="1"/>
    <col min="11748" max="11991" width="9.28515625" style="1"/>
    <col min="11992" max="11992" width="36.7109375" style="1" customWidth="1"/>
    <col min="11993" max="11993" width="14" style="1" customWidth="1"/>
    <col min="11994" max="11994" width="15.28515625" style="1" customWidth="1"/>
    <col min="11995" max="11995" width="9.85546875" style="1" bestFit="1" customWidth="1"/>
    <col min="11996" max="11996" width="11" style="1" bestFit="1" customWidth="1"/>
    <col min="11997" max="11997" width="9.85546875" style="1" bestFit="1" customWidth="1"/>
    <col min="11998" max="11998" width="11" style="1" bestFit="1" customWidth="1"/>
    <col min="11999" max="11999" width="13.7109375" style="1" customWidth="1"/>
    <col min="12000" max="12000" width="19.42578125" style="1" customWidth="1"/>
    <col min="12001" max="12001" width="18.7109375" style="1" customWidth="1"/>
    <col min="12002" max="12002" width="19.42578125" style="1" customWidth="1"/>
    <col min="12003" max="12003" width="19.140625" style="1" customWidth="1"/>
    <col min="12004" max="12247" width="9.28515625" style="1"/>
    <col min="12248" max="12248" width="36.7109375" style="1" customWidth="1"/>
    <col min="12249" max="12249" width="14" style="1" customWidth="1"/>
    <col min="12250" max="12250" width="15.28515625" style="1" customWidth="1"/>
    <col min="12251" max="12251" width="9.85546875" style="1" bestFit="1" customWidth="1"/>
    <col min="12252" max="12252" width="11" style="1" bestFit="1" customWidth="1"/>
    <col min="12253" max="12253" width="9.85546875" style="1" bestFit="1" customWidth="1"/>
    <col min="12254" max="12254" width="11" style="1" bestFit="1" customWidth="1"/>
    <col min="12255" max="12255" width="13.7109375" style="1" customWidth="1"/>
    <col min="12256" max="12256" width="19.42578125" style="1" customWidth="1"/>
    <col min="12257" max="12257" width="18.7109375" style="1" customWidth="1"/>
    <col min="12258" max="12258" width="19.42578125" style="1" customWidth="1"/>
    <col min="12259" max="12259" width="19.140625" style="1" customWidth="1"/>
    <col min="12260" max="12503" width="9.28515625" style="1"/>
    <col min="12504" max="12504" width="36.7109375" style="1" customWidth="1"/>
    <col min="12505" max="12505" width="14" style="1" customWidth="1"/>
    <col min="12506" max="12506" width="15.28515625" style="1" customWidth="1"/>
    <col min="12507" max="12507" width="9.85546875" style="1" bestFit="1" customWidth="1"/>
    <col min="12508" max="12508" width="11" style="1" bestFit="1" customWidth="1"/>
    <col min="12509" max="12509" width="9.85546875" style="1" bestFit="1" customWidth="1"/>
    <col min="12510" max="12510" width="11" style="1" bestFit="1" customWidth="1"/>
    <col min="12511" max="12511" width="13.7109375" style="1" customWidth="1"/>
    <col min="12512" max="12512" width="19.42578125" style="1" customWidth="1"/>
    <col min="12513" max="12513" width="18.7109375" style="1" customWidth="1"/>
    <col min="12514" max="12514" width="19.42578125" style="1" customWidth="1"/>
    <col min="12515" max="12515" width="19.140625" style="1" customWidth="1"/>
    <col min="12516" max="12759" width="9.28515625" style="1"/>
    <col min="12760" max="12760" width="36.7109375" style="1" customWidth="1"/>
    <col min="12761" max="12761" width="14" style="1" customWidth="1"/>
    <col min="12762" max="12762" width="15.28515625" style="1" customWidth="1"/>
    <col min="12763" max="12763" width="9.85546875" style="1" bestFit="1" customWidth="1"/>
    <col min="12764" max="12764" width="11" style="1" bestFit="1" customWidth="1"/>
    <col min="12765" max="12765" width="9.85546875" style="1" bestFit="1" customWidth="1"/>
    <col min="12766" max="12766" width="11" style="1" bestFit="1" customWidth="1"/>
    <col min="12767" max="12767" width="13.7109375" style="1" customWidth="1"/>
    <col min="12768" max="12768" width="19.42578125" style="1" customWidth="1"/>
    <col min="12769" max="12769" width="18.7109375" style="1" customWidth="1"/>
    <col min="12770" max="12770" width="19.42578125" style="1" customWidth="1"/>
    <col min="12771" max="12771" width="19.140625" style="1" customWidth="1"/>
    <col min="12772" max="13015" width="9.28515625" style="1"/>
    <col min="13016" max="13016" width="36.7109375" style="1" customWidth="1"/>
    <col min="13017" max="13017" width="14" style="1" customWidth="1"/>
    <col min="13018" max="13018" width="15.28515625" style="1" customWidth="1"/>
    <col min="13019" max="13019" width="9.85546875" style="1" bestFit="1" customWidth="1"/>
    <col min="13020" max="13020" width="11" style="1" bestFit="1" customWidth="1"/>
    <col min="13021" max="13021" width="9.85546875" style="1" bestFit="1" customWidth="1"/>
    <col min="13022" max="13022" width="11" style="1" bestFit="1" customWidth="1"/>
    <col min="13023" max="13023" width="13.7109375" style="1" customWidth="1"/>
    <col min="13024" max="13024" width="19.42578125" style="1" customWidth="1"/>
    <col min="13025" max="13025" width="18.7109375" style="1" customWidth="1"/>
    <col min="13026" max="13026" width="19.42578125" style="1" customWidth="1"/>
    <col min="13027" max="13027" width="19.140625" style="1" customWidth="1"/>
    <col min="13028" max="13271" width="9.28515625" style="1"/>
    <col min="13272" max="13272" width="36.7109375" style="1" customWidth="1"/>
    <col min="13273" max="13273" width="14" style="1" customWidth="1"/>
    <col min="13274" max="13274" width="15.28515625" style="1" customWidth="1"/>
    <col min="13275" max="13275" width="9.85546875" style="1" bestFit="1" customWidth="1"/>
    <col min="13276" max="13276" width="11" style="1" bestFit="1" customWidth="1"/>
    <col min="13277" max="13277" width="9.85546875" style="1" bestFit="1" customWidth="1"/>
    <col min="13278" max="13278" width="11" style="1" bestFit="1" customWidth="1"/>
    <col min="13279" max="13279" width="13.7109375" style="1" customWidth="1"/>
    <col min="13280" max="13280" width="19.42578125" style="1" customWidth="1"/>
    <col min="13281" max="13281" width="18.7109375" style="1" customWidth="1"/>
    <col min="13282" max="13282" width="19.42578125" style="1" customWidth="1"/>
    <col min="13283" max="13283" width="19.140625" style="1" customWidth="1"/>
    <col min="13284" max="13527" width="9.28515625" style="1"/>
    <col min="13528" max="13528" width="36.7109375" style="1" customWidth="1"/>
    <col min="13529" max="13529" width="14" style="1" customWidth="1"/>
    <col min="13530" max="13530" width="15.28515625" style="1" customWidth="1"/>
    <col min="13531" max="13531" width="9.85546875" style="1" bestFit="1" customWidth="1"/>
    <col min="13532" max="13532" width="11" style="1" bestFit="1" customWidth="1"/>
    <col min="13533" max="13533" width="9.85546875" style="1" bestFit="1" customWidth="1"/>
    <col min="13534" max="13534" width="11" style="1" bestFit="1" customWidth="1"/>
    <col min="13535" max="13535" width="13.7109375" style="1" customWidth="1"/>
    <col min="13536" max="13536" width="19.42578125" style="1" customWidth="1"/>
    <col min="13537" max="13537" width="18.7109375" style="1" customWidth="1"/>
    <col min="13538" max="13538" width="19.42578125" style="1" customWidth="1"/>
    <col min="13539" max="13539" width="19.140625" style="1" customWidth="1"/>
    <col min="13540" max="13783" width="9.28515625" style="1"/>
    <col min="13784" max="13784" width="36.7109375" style="1" customWidth="1"/>
    <col min="13785" max="13785" width="14" style="1" customWidth="1"/>
    <col min="13786" max="13786" width="15.28515625" style="1" customWidth="1"/>
    <col min="13787" max="13787" width="9.85546875" style="1" bestFit="1" customWidth="1"/>
    <col min="13788" max="13788" width="11" style="1" bestFit="1" customWidth="1"/>
    <col min="13789" max="13789" width="9.85546875" style="1" bestFit="1" customWidth="1"/>
    <col min="13790" max="13790" width="11" style="1" bestFit="1" customWidth="1"/>
    <col min="13791" max="13791" width="13.7109375" style="1" customWidth="1"/>
    <col min="13792" max="13792" width="19.42578125" style="1" customWidth="1"/>
    <col min="13793" max="13793" width="18.7109375" style="1" customWidth="1"/>
    <col min="13794" max="13794" width="19.42578125" style="1" customWidth="1"/>
    <col min="13795" max="13795" width="19.140625" style="1" customWidth="1"/>
    <col min="13796" max="14039" width="9.28515625" style="1"/>
    <col min="14040" max="14040" width="36.7109375" style="1" customWidth="1"/>
    <col min="14041" max="14041" width="14" style="1" customWidth="1"/>
    <col min="14042" max="14042" width="15.28515625" style="1" customWidth="1"/>
    <col min="14043" max="14043" width="9.85546875" style="1" bestFit="1" customWidth="1"/>
    <col min="14044" max="14044" width="11" style="1" bestFit="1" customWidth="1"/>
    <col min="14045" max="14045" width="9.85546875" style="1" bestFit="1" customWidth="1"/>
    <col min="14046" max="14046" width="11" style="1" bestFit="1" customWidth="1"/>
    <col min="14047" max="14047" width="13.7109375" style="1" customWidth="1"/>
    <col min="14048" max="14048" width="19.42578125" style="1" customWidth="1"/>
    <col min="14049" max="14049" width="18.7109375" style="1" customWidth="1"/>
    <col min="14050" max="14050" width="19.42578125" style="1" customWidth="1"/>
    <col min="14051" max="14051" width="19.140625" style="1" customWidth="1"/>
    <col min="14052" max="14295" width="9.28515625" style="1"/>
    <col min="14296" max="14296" width="36.7109375" style="1" customWidth="1"/>
    <col min="14297" max="14297" width="14" style="1" customWidth="1"/>
    <col min="14298" max="14298" width="15.28515625" style="1" customWidth="1"/>
    <col min="14299" max="14299" width="9.85546875" style="1" bestFit="1" customWidth="1"/>
    <col min="14300" max="14300" width="11" style="1" bestFit="1" customWidth="1"/>
    <col min="14301" max="14301" width="9.85546875" style="1" bestFit="1" customWidth="1"/>
    <col min="14302" max="14302" width="11" style="1" bestFit="1" customWidth="1"/>
    <col min="14303" max="14303" width="13.7109375" style="1" customWidth="1"/>
    <col min="14304" max="14304" width="19.42578125" style="1" customWidth="1"/>
    <col min="14305" max="14305" width="18.7109375" style="1" customWidth="1"/>
    <col min="14306" max="14306" width="19.42578125" style="1" customWidth="1"/>
    <col min="14307" max="14307" width="19.140625" style="1" customWidth="1"/>
    <col min="14308" max="14551" width="9.28515625" style="1"/>
    <col min="14552" max="14552" width="36.7109375" style="1" customWidth="1"/>
    <col min="14553" max="14553" width="14" style="1" customWidth="1"/>
    <col min="14554" max="14554" width="15.28515625" style="1" customWidth="1"/>
    <col min="14555" max="14555" width="9.85546875" style="1" bestFit="1" customWidth="1"/>
    <col min="14556" max="14556" width="11" style="1" bestFit="1" customWidth="1"/>
    <col min="14557" max="14557" width="9.85546875" style="1" bestFit="1" customWidth="1"/>
    <col min="14558" max="14558" width="11" style="1" bestFit="1" customWidth="1"/>
    <col min="14559" max="14559" width="13.7109375" style="1" customWidth="1"/>
    <col min="14560" max="14560" width="19.42578125" style="1" customWidth="1"/>
    <col min="14561" max="14561" width="18.7109375" style="1" customWidth="1"/>
    <col min="14562" max="14562" width="19.42578125" style="1" customWidth="1"/>
    <col min="14563" max="14563" width="19.140625" style="1" customWidth="1"/>
    <col min="14564" max="14807" width="9.28515625" style="1"/>
    <col min="14808" max="14808" width="36.7109375" style="1" customWidth="1"/>
    <col min="14809" max="14809" width="14" style="1" customWidth="1"/>
    <col min="14810" max="14810" width="15.28515625" style="1" customWidth="1"/>
    <col min="14811" max="14811" width="9.85546875" style="1" bestFit="1" customWidth="1"/>
    <col min="14812" max="14812" width="11" style="1" bestFit="1" customWidth="1"/>
    <col min="14813" max="14813" width="9.85546875" style="1" bestFit="1" customWidth="1"/>
    <col min="14814" max="14814" width="11" style="1" bestFit="1" customWidth="1"/>
    <col min="14815" max="14815" width="13.7109375" style="1" customWidth="1"/>
    <col min="14816" max="14816" width="19.42578125" style="1" customWidth="1"/>
    <col min="14817" max="14817" width="18.7109375" style="1" customWidth="1"/>
    <col min="14818" max="14818" width="19.42578125" style="1" customWidth="1"/>
    <col min="14819" max="14819" width="19.140625" style="1" customWidth="1"/>
    <col min="14820" max="15063" width="9.28515625" style="1"/>
    <col min="15064" max="15064" width="36.7109375" style="1" customWidth="1"/>
    <col min="15065" max="15065" width="14" style="1" customWidth="1"/>
    <col min="15066" max="15066" width="15.28515625" style="1" customWidth="1"/>
    <col min="15067" max="15067" width="9.85546875" style="1" bestFit="1" customWidth="1"/>
    <col min="15068" max="15068" width="11" style="1" bestFit="1" customWidth="1"/>
    <col min="15069" max="15069" width="9.85546875" style="1" bestFit="1" customWidth="1"/>
    <col min="15070" max="15070" width="11" style="1" bestFit="1" customWidth="1"/>
    <col min="15071" max="15071" width="13.7109375" style="1" customWidth="1"/>
    <col min="15072" max="15072" width="19.42578125" style="1" customWidth="1"/>
    <col min="15073" max="15073" width="18.7109375" style="1" customWidth="1"/>
    <col min="15074" max="15074" width="19.42578125" style="1" customWidth="1"/>
    <col min="15075" max="15075" width="19.140625" style="1" customWidth="1"/>
    <col min="15076" max="15319" width="9.28515625" style="1"/>
    <col min="15320" max="15320" width="36.7109375" style="1" customWidth="1"/>
    <col min="15321" max="15321" width="14" style="1" customWidth="1"/>
    <col min="15322" max="15322" width="15.28515625" style="1" customWidth="1"/>
    <col min="15323" max="15323" width="9.85546875" style="1" bestFit="1" customWidth="1"/>
    <col min="15324" max="15324" width="11" style="1" bestFit="1" customWidth="1"/>
    <col min="15325" max="15325" width="9.85546875" style="1" bestFit="1" customWidth="1"/>
    <col min="15326" max="15326" width="11" style="1" bestFit="1" customWidth="1"/>
    <col min="15327" max="15327" width="13.7109375" style="1" customWidth="1"/>
    <col min="15328" max="15328" width="19.42578125" style="1" customWidth="1"/>
    <col min="15329" max="15329" width="18.7109375" style="1" customWidth="1"/>
    <col min="15330" max="15330" width="19.42578125" style="1" customWidth="1"/>
    <col min="15331" max="15331" width="19.140625" style="1" customWidth="1"/>
    <col min="15332" max="15575" width="9.28515625" style="1"/>
    <col min="15576" max="15576" width="36.7109375" style="1" customWidth="1"/>
    <col min="15577" max="15577" width="14" style="1" customWidth="1"/>
    <col min="15578" max="15578" width="15.28515625" style="1" customWidth="1"/>
    <col min="15579" max="15579" width="9.85546875" style="1" bestFit="1" customWidth="1"/>
    <col min="15580" max="15580" width="11" style="1" bestFit="1" customWidth="1"/>
    <col min="15581" max="15581" width="9.85546875" style="1" bestFit="1" customWidth="1"/>
    <col min="15582" max="15582" width="11" style="1" bestFit="1" customWidth="1"/>
    <col min="15583" max="15583" width="13.7109375" style="1" customWidth="1"/>
    <col min="15584" max="15584" width="19.42578125" style="1" customWidth="1"/>
    <col min="15585" max="15585" width="18.7109375" style="1" customWidth="1"/>
    <col min="15586" max="15586" width="19.42578125" style="1" customWidth="1"/>
    <col min="15587" max="15587" width="19.140625" style="1" customWidth="1"/>
    <col min="15588" max="15831" width="9.28515625" style="1"/>
    <col min="15832" max="15832" width="36.7109375" style="1" customWidth="1"/>
    <col min="15833" max="15833" width="14" style="1" customWidth="1"/>
    <col min="15834" max="15834" width="15.28515625" style="1" customWidth="1"/>
    <col min="15835" max="15835" width="9.85546875" style="1" bestFit="1" customWidth="1"/>
    <col min="15836" max="15836" width="11" style="1" bestFit="1" customWidth="1"/>
    <col min="15837" max="15837" width="9.85546875" style="1" bestFit="1" customWidth="1"/>
    <col min="15838" max="15838" width="11" style="1" bestFit="1" customWidth="1"/>
    <col min="15839" max="15839" width="13.7109375" style="1" customWidth="1"/>
    <col min="15840" max="15840" width="19.42578125" style="1" customWidth="1"/>
    <col min="15841" max="15841" width="18.7109375" style="1" customWidth="1"/>
    <col min="15842" max="15842" width="19.42578125" style="1" customWidth="1"/>
    <col min="15843" max="15843" width="19.140625" style="1" customWidth="1"/>
    <col min="15844" max="16087" width="9.28515625" style="1"/>
    <col min="16088" max="16088" width="36.7109375" style="1" customWidth="1"/>
    <col min="16089" max="16089" width="14" style="1" customWidth="1"/>
    <col min="16090" max="16090" width="15.28515625" style="1" customWidth="1"/>
    <col min="16091" max="16091" width="9.85546875" style="1" bestFit="1" customWidth="1"/>
    <col min="16092" max="16092" width="11" style="1" bestFit="1" customWidth="1"/>
    <col min="16093" max="16093" width="9.85546875" style="1" bestFit="1" customWidth="1"/>
    <col min="16094" max="16094" width="11" style="1" bestFit="1" customWidth="1"/>
    <col min="16095" max="16095" width="13.7109375" style="1" customWidth="1"/>
    <col min="16096" max="16096" width="19.42578125" style="1" customWidth="1"/>
    <col min="16097" max="16097" width="18.7109375" style="1" customWidth="1"/>
    <col min="16098" max="16098" width="19.42578125" style="1" customWidth="1"/>
    <col min="16099" max="16099" width="19.140625" style="1" customWidth="1"/>
    <col min="16100" max="16384" width="9.28515625" style="1"/>
  </cols>
  <sheetData>
    <row r="1" spans="1:24" ht="61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4" ht="63" customHeight="1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2"/>
      <c r="W2" s="3"/>
    </row>
    <row r="3" spans="1:24" ht="98.25" customHeight="1">
      <c r="A3" s="4"/>
      <c r="B3" s="5" t="s">
        <v>2</v>
      </c>
      <c r="C3" s="6" t="s">
        <v>3</v>
      </c>
      <c r="D3" s="7" t="s">
        <v>4</v>
      </c>
      <c r="E3" s="71">
        <v>2018</v>
      </c>
      <c r="F3" s="71"/>
      <c r="G3" s="71"/>
      <c r="H3" s="71"/>
      <c r="I3" s="4"/>
      <c r="J3" s="4"/>
      <c r="K3" s="4"/>
      <c r="L3" s="4"/>
      <c r="M3" s="4"/>
      <c r="N3" s="8" t="s">
        <v>5</v>
      </c>
      <c r="O3" s="9"/>
      <c r="P3" s="8" t="s">
        <v>5</v>
      </c>
      <c r="Q3" s="9"/>
      <c r="R3" s="72" t="s">
        <v>6</v>
      </c>
      <c r="S3" s="72" t="s">
        <v>7</v>
      </c>
      <c r="T3" s="72"/>
      <c r="U3" s="72" t="s">
        <v>8</v>
      </c>
      <c r="V3" s="73" t="s">
        <v>9</v>
      </c>
      <c r="W3" s="74"/>
      <c r="X3" s="65" t="s">
        <v>10</v>
      </c>
    </row>
    <row r="4" spans="1:24" ht="78.400000000000006" customHeight="1">
      <c r="A4" s="10" t="s">
        <v>11</v>
      </c>
      <c r="B4" s="5" t="s">
        <v>12</v>
      </c>
      <c r="C4" s="5" t="s">
        <v>12</v>
      </c>
      <c r="D4" s="11"/>
      <c r="E4" s="10" t="s">
        <v>13</v>
      </c>
      <c r="F4" s="6" t="s">
        <v>14</v>
      </c>
      <c r="G4" s="10" t="s">
        <v>14</v>
      </c>
      <c r="H4" s="10" t="s">
        <v>14</v>
      </c>
      <c r="I4" s="10" t="s">
        <v>14</v>
      </c>
      <c r="J4" s="10" t="s">
        <v>14</v>
      </c>
      <c r="K4" s="10" t="s">
        <v>14</v>
      </c>
      <c r="L4" s="10" t="s">
        <v>14</v>
      </c>
      <c r="M4" s="10" t="s">
        <v>14</v>
      </c>
      <c r="N4" s="10" t="s">
        <v>14</v>
      </c>
      <c r="O4" s="10" t="s">
        <v>14</v>
      </c>
      <c r="P4" s="10" t="s">
        <v>14</v>
      </c>
      <c r="Q4" s="10" t="s">
        <v>14</v>
      </c>
      <c r="R4" s="72"/>
      <c r="S4" s="7" t="s">
        <v>15</v>
      </c>
      <c r="T4" s="7" t="s">
        <v>16</v>
      </c>
      <c r="U4" s="72"/>
      <c r="V4" s="12" t="s">
        <v>17</v>
      </c>
      <c r="W4" s="13" t="s">
        <v>18</v>
      </c>
      <c r="X4" s="65"/>
    </row>
    <row r="5" spans="1:24" ht="26.1" customHeight="1">
      <c r="A5" s="14" t="s">
        <v>19</v>
      </c>
      <c r="B5" s="15">
        <v>310.47619047619054</v>
      </c>
      <c r="C5" s="15">
        <v>155.23809523809527</v>
      </c>
      <c r="D5" s="16">
        <v>186.42857142857144</v>
      </c>
      <c r="E5" s="10"/>
      <c r="F5" s="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7"/>
      <c r="S5" s="16">
        <v>69.047619047619051</v>
      </c>
      <c r="T5" s="16">
        <v>124.52380952380953</v>
      </c>
      <c r="U5" s="17"/>
      <c r="V5" s="18">
        <v>61.900040000000004</v>
      </c>
      <c r="W5" s="19"/>
      <c r="X5" s="20">
        <f>S5/V5</f>
        <v>1.1154696999811156</v>
      </c>
    </row>
    <row r="6" spans="1:24" ht="26.45" customHeight="1">
      <c r="A6" s="21" t="s">
        <v>20</v>
      </c>
      <c r="B6" s="22">
        <v>80</v>
      </c>
      <c r="C6" s="23">
        <v>40</v>
      </c>
      <c r="D6" s="24">
        <v>30</v>
      </c>
      <c r="E6" s="25">
        <v>35.1</v>
      </c>
      <c r="F6" s="23">
        <f t="shared" ref="F6:F15" si="0">E6*C6/1000</f>
        <v>1.4039999999999999</v>
      </c>
      <c r="G6" s="25" t="e">
        <v>#REF!</v>
      </c>
      <c r="H6" s="25">
        <v>1.0529999999999999</v>
      </c>
      <c r="I6" s="25" t="e">
        <v>#REF!</v>
      </c>
      <c r="J6" s="25"/>
      <c r="K6" s="25" t="e">
        <v>#REF!</v>
      </c>
      <c r="L6" s="25" t="e">
        <v>#REF!</v>
      </c>
      <c r="M6" s="4"/>
      <c r="N6" s="8" t="s">
        <v>21</v>
      </c>
      <c r="O6" s="9"/>
      <c r="P6" s="26"/>
      <c r="Q6" s="26">
        <v>2015</v>
      </c>
      <c r="R6" s="27">
        <f t="shared" ref="R6:R38" si="1">E6*D6/1000</f>
        <v>1.0529999999999999</v>
      </c>
      <c r="S6" s="27">
        <v>5</v>
      </c>
      <c r="T6" s="27">
        <v>25</v>
      </c>
      <c r="U6" s="27">
        <f t="shared" ref="U6:U38" si="2">S6*E6/1000</f>
        <v>0.17549999999999999</v>
      </c>
      <c r="V6" s="18">
        <v>6</v>
      </c>
      <c r="W6" s="19">
        <f t="shared" ref="W6:W38" si="3">V6*E6/1000</f>
        <v>0.21060000000000001</v>
      </c>
      <c r="X6" s="20">
        <f>S6/V6</f>
        <v>0.83333333333333337</v>
      </c>
    </row>
    <row r="7" spans="1:24" ht="33.4" customHeight="1">
      <c r="A7" s="21" t="s">
        <v>22</v>
      </c>
      <c r="B7" s="22">
        <v>150</v>
      </c>
      <c r="C7" s="23">
        <v>75</v>
      </c>
      <c r="D7" s="24">
        <v>35</v>
      </c>
      <c r="E7" s="25">
        <v>51.15</v>
      </c>
      <c r="F7" s="23">
        <f t="shared" si="0"/>
        <v>3.8362500000000002</v>
      </c>
      <c r="G7" s="25" t="e">
        <v>#REF!</v>
      </c>
      <c r="H7" s="25">
        <v>1.7902499999999999</v>
      </c>
      <c r="I7" s="25" t="e">
        <v>#REF!</v>
      </c>
      <c r="J7" s="25"/>
      <c r="K7" s="25" t="e">
        <v>#REF!</v>
      </c>
      <c r="L7" s="25" t="e">
        <v>#REF!</v>
      </c>
      <c r="M7" s="4"/>
      <c r="N7" s="26"/>
      <c r="O7" s="26">
        <v>2014</v>
      </c>
      <c r="P7" s="26"/>
      <c r="Q7" s="26" t="s">
        <v>21</v>
      </c>
      <c r="R7" s="27">
        <f t="shared" si="1"/>
        <v>1.7902499999999999</v>
      </c>
      <c r="S7" s="27">
        <v>10</v>
      </c>
      <c r="T7" s="27">
        <v>25</v>
      </c>
      <c r="U7" s="27">
        <f t="shared" si="2"/>
        <v>0.51149999999999995</v>
      </c>
      <c r="V7" s="18">
        <v>29.9</v>
      </c>
      <c r="W7" s="19">
        <f t="shared" si="3"/>
        <v>1.529385</v>
      </c>
      <c r="X7" s="20"/>
    </row>
    <row r="8" spans="1:24" ht="28.9" customHeight="1">
      <c r="A8" s="21" t="s">
        <v>23</v>
      </c>
      <c r="B8" s="22">
        <v>45</v>
      </c>
      <c r="C8" s="23">
        <v>22.5</v>
      </c>
      <c r="D8" s="24">
        <v>50</v>
      </c>
      <c r="E8" s="25">
        <v>44</v>
      </c>
      <c r="F8" s="23">
        <f t="shared" si="0"/>
        <v>0.99</v>
      </c>
      <c r="G8" s="25" t="e">
        <v>#REF!</v>
      </c>
      <c r="H8" s="25">
        <v>2.2000000000000002</v>
      </c>
      <c r="I8" s="25" t="e">
        <v>#REF!</v>
      </c>
      <c r="J8" s="25"/>
      <c r="K8" s="25" t="e">
        <v>#REF!</v>
      </c>
      <c r="L8" s="25" t="e">
        <v>#REF!</v>
      </c>
      <c r="M8" s="4"/>
      <c r="N8" s="26" t="s">
        <v>24</v>
      </c>
      <c r="O8" s="26">
        <v>197.75</v>
      </c>
      <c r="P8" s="26" t="s">
        <v>24</v>
      </c>
      <c r="Q8" s="26">
        <v>246.87</v>
      </c>
      <c r="R8" s="27">
        <f t="shared" si="1"/>
        <v>2.2000000000000002</v>
      </c>
      <c r="S8" s="27">
        <v>20</v>
      </c>
      <c r="T8" s="27">
        <v>35</v>
      </c>
      <c r="U8" s="27">
        <f t="shared" si="2"/>
        <v>0.88</v>
      </c>
      <c r="V8" s="18">
        <v>19.600000000000001</v>
      </c>
      <c r="W8" s="19">
        <f t="shared" si="3"/>
        <v>0.86240000000000006</v>
      </c>
      <c r="X8" s="20"/>
    </row>
    <row r="9" spans="1:24" ht="24.95" customHeight="1">
      <c r="A9" s="21" t="s">
        <v>25</v>
      </c>
      <c r="B9" s="22">
        <v>15</v>
      </c>
      <c r="C9" s="23">
        <v>7.5</v>
      </c>
      <c r="D9" s="24">
        <v>20</v>
      </c>
      <c r="E9" s="25">
        <v>67.86</v>
      </c>
      <c r="F9" s="23">
        <f t="shared" si="0"/>
        <v>0.50895000000000001</v>
      </c>
      <c r="G9" s="25" t="e">
        <v>#REF!</v>
      </c>
      <c r="H9" s="25">
        <v>1.3572</v>
      </c>
      <c r="I9" s="25" t="e">
        <v>#REF!</v>
      </c>
      <c r="J9" s="25"/>
      <c r="K9" s="25" t="e">
        <v>#REF!</v>
      </c>
      <c r="L9" s="25" t="e">
        <v>#REF!</v>
      </c>
      <c r="M9" s="4"/>
      <c r="N9" s="26" t="s">
        <v>26</v>
      </c>
      <c r="O9" s="26">
        <v>159.77000000000001</v>
      </c>
      <c r="P9" s="26" t="s">
        <v>26</v>
      </c>
      <c r="Q9" s="26">
        <v>256.44</v>
      </c>
      <c r="R9" s="27">
        <f t="shared" si="1"/>
        <v>1.3572</v>
      </c>
      <c r="S9" s="27">
        <v>7</v>
      </c>
      <c r="T9" s="27">
        <v>13</v>
      </c>
      <c r="U9" s="27">
        <f t="shared" si="2"/>
        <v>0.47502</v>
      </c>
      <c r="V9" s="18">
        <v>0</v>
      </c>
      <c r="W9" s="19">
        <f t="shared" si="3"/>
        <v>0</v>
      </c>
      <c r="X9" s="20"/>
    </row>
    <row r="10" spans="1:24" ht="30.4" customHeight="1">
      <c r="A10" s="21" t="s">
        <v>27</v>
      </c>
      <c r="B10" s="22">
        <v>15</v>
      </c>
      <c r="C10" s="23">
        <v>7.5</v>
      </c>
      <c r="D10" s="24">
        <v>22</v>
      </c>
      <c r="E10" s="25">
        <v>30.78</v>
      </c>
      <c r="F10" s="23">
        <f t="shared" si="0"/>
        <v>0.23085000000000003</v>
      </c>
      <c r="G10" s="25" t="e">
        <v>#REF!</v>
      </c>
      <c r="H10" s="25">
        <v>0.6771600000000001</v>
      </c>
      <c r="I10" s="25" t="e">
        <v>#REF!</v>
      </c>
      <c r="J10" s="25"/>
      <c r="K10" s="25" t="e">
        <v>#REF!</v>
      </c>
      <c r="L10" s="25" t="e">
        <v>#REF!</v>
      </c>
      <c r="M10" s="4"/>
      <c r="N10" s="26" t="s">
        <v>28</v>
      </c>
      <c r="O10" s="26">
        <v>333.57</v>
      </c>
      <c r="P10" s="26" t="s">
        <v>28</v>
      </c>
      <c r="Q10" s="26">
        <v>448.37</v>
      </c>
      <c r="R10" s="27">
        <f t="shared" si="1"/>
        <v>0.6771600000000001</v>
      </c>
      <c r="S10" s="27">
        <v>12</v>
      </c>
      <c r="T10" s="27">
        <v>10</v>
      </c>
      <c r="U10" s="27">
        <f t="shared" si="2"/>
        <v>0.36936000000000002</v>
      </c>
      <c r="V10" s="18">
        <v>2.8E-5</v>
      </c>
      <c r="W10" s="19">
        <f t="shared" si="3"/>
        <v>8.6183999999999999E-7</v>
      </c>
      <c r="X10" s="20"/>
    </row>
    <row r="11" spans="1:24" ht="36.6" customHeight="1">
      <c r="A11" s="14" t="s">
        <v>29</v>
      </c>
      <c r="B11" s="22">
        <v>359.09090909090907</v>
      </c>
      <c r="C11" s="22">
        <v>179.54545454545453</v>
      </c>
      <c r="D11" s="28">
        <v>110.45454545454545</v>
      </c>
      <c r="E11" s="25"/>
      <c r="F11" s="23">
        <f t="shared" si="0"/>
        <v>0</v>
      </c>
      <c r="G11" s="25"/>
      <c r="H11" s="25"/>
      <c r="I11" s="25"/>
      <c r="J11" s="25"/>
      <c r="K11" s="25"/>
      <c r="L11" s="25"/>
      <c r="M11" s="4"/>
      <c r="N11" s="26"/>
      <c r="O11" s="26"/>
      <c r="P11" s="26"/>
      <c r="Q11" s="26"/>
      <c r="R11" s="27">
        <f t="shared" si="1"/>
        <v>0</v>
      </c>
      <c r="S11" s="28">
        <f>S12+S13/2.3</f>
        <v>35.217391304347828</v>
      </c>
      <c r="T11" s="28">
        <v>81.36363636363636</v>
      </c>
      <c r="U11" s="27">
        <f t="shared" si="2"/>
        <v>0</v>
      </c>
      <c r="V11" s="18">
        <v>41.327272727272728</v>
      </c>
      <c r="W11" s="19">
        <f t="shared" si="3"/>
        <v>0</v>
      </c>
      <c r="X11" s="20">
        <f>S11/V11</f>
        <v>0.85215861053195363</v>
      </c>
    </row>
    <row r="12" spans="1:24" ht="41.65" customHeight="1">
      <c r="A12" s="14" t="s">
        <v>30</v>
      </c>
      <c r="B12" s="22">
        <v>200</v>
      </c>
      <c r="C12" s="23">
        <v>100</v>
      </c>
      <c r="D12" s="24">
        <v>65</v>
      </c>
      <c r="E12" s="25">
        <v>22.83</v>
      </c>
      <c r="F12" s="23">
        <f t="shared" si="0"/>
        <v>2.2829999999999999</v>
      </c>
      <c r="G12" s="25" t="e">
        <v>#REF!</v>
      </c>
      <c r="H12" s="25">
        <v>1.4839499999999999</v>
      </c>
      <c r="I12" s="25" t="e">
        <v>#REF!</v>
      </c>
      <c r="J12" s="25"/>
      <c r="K12" s="25" t="e">
        <v>#REF!</v>
      </c>
      <c r="L12" s="25" t="e">
        <v>#REF!</v>
      </c>
      <c r="M12" s="4"/>
      <c r="N12" s="26" t="s">
        <v>31</v>
      </c>
      <c r="O12" s="26">
        <v>323.02999999999997</v>
      </c>
      <c r="P12" s="26" t="s">
        <v>31</v>
      </c>
      <c r="Q12" s="26">
        <v>387.01</v>
      </c>
      <c r="R12" s="27">
        <f t="shared" si="1"/>
        <v>1.4839499999999999</v>
      </c>
      <c r="S12" s="27">
        <v>20</v>
      </c>
      <c r="T12" s="27">
        <v>45</v>
      </c>
      <c r="U12" s="27">
        <f t="shared" si="2"/>
        <v>0.45659999999999995</v>
      </c>
      <c r="V12" s="18">
        <v>20.6</v>
      </c>
      <c r="W12" s="19">
        <f t="shared" si="3"/>
        <v>0.47029799999999999</v>
      </c>
      <c r="X12" s="20">
        <f>S12/V12</f>
        <v>0.97087378640776689</v>
      </c>
    </row>
    <row r="13" spans="1:24" ht="29.65" customHeight="1">
      <c r="A13" s="14" t="s">
        <v>32</v>
      </c>
      <c r="B13" s="22">
        <v>350</v>
      </c>
      <c r="C13" s="23">
        <v>175</v>
      </c>
      <c r="D13" s="24">
        <v>100</v>
      </c>
      <c r="E13" s="25">
        <v>113</v>
      </c>
      <c r="F13" s="23">
        <f t="shared" si="0"/>
        <v>19.774999999999999</v>
      </c>
      <c r="G13" s="25" t="e">
        <v>#REF!</v>
      </c>
      <c r="H13" s="25">
        <v>11.3</v>
      </c>
      <c r="I13" s="25" t="e">
        <v>#REF!</v>
      </c>
      <c r="J13" s="25"/>
      <c r="K13" s="25" t="e">
        <v>#REF!</v>
      </c>
      <c r="L13" s="25" t="e">
        <v>#REF!</v>
      </c>
      <c r="M13" s="4"/>
      <c r="N13" s="26" t="s">
        <v>33</v>
      </c>
      <c r="O13" s="26">
        <v>402.65</v>
      </c>
      <c r="P13" s="26" t="s">
        <v>33</v>
      </c>
      <c r="Q13" s="26">
        <v>526.34</v>
      </c>
      <c r="R13" s="27">
        <f t="shared" si="1"/>
        <v>11.3</v>
      </c>
      <c r="S13" s="27">
        <v>35</v>
      </c>
      <c r="T13" s="27">
        <v>65</v>
      </c>
      <c r="U13" s="27">
        <f t="shared" si="2"/>
        <v>3.9550000000000001</v>
      </c>
      <c r="V13" s="18">
        <v>45.6</v>
      </c>
      <c r="W13" s="19">
        <f t="shared" si="3"/>
        <v>5.1528</v>
      </c>
      <c r="X13" s="20">
        <f>S13/V13</f>
        <v>0.76754385964912275</v>
      </c>
    </row>
    <row r="14" spans="1:24" ht="32.65" customHeight="1">
      <c r="A14" s="14" t="s">
        <v>34</v>
      </c>
      <c r="B14" s="22">
        <v>522.22222222222217</v>
      </c>
      <c r="C14" s="22">
        <v>261.11111111111109</v>
      </c>
      <c r="D14" s="28">
        <v>258.88888888888891</v>
      </c>
      <c r="E14" s="28"/>
      <c r="F14" s="23">
        <f t="shared" si="0"/>
        <v>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7">
        <f t="shared" si="1"/>
        <v>0</v>
      </c>
      <c r="S14" s="28">
        <f>S15+S16/0.9+S17/0.15</f>
        <v>96.666666666666671</v>
      </c>
      <c r="T14" s="28">
        <f t="shared" ref="T14" si="4">T15+T16/0.9+T17/0.15</f>
        <v>162.22222222222223</v>
      </c>
      <c r="U14" s="27">
        <f t="shared" si="2"/>
        <v>0</v>
      </c>
      <c r="V14" s="18">
        <v>14.533333333333333</v>
      </c>
      <c r="W14" s="19">
        <f t="shared" si="3"/>
        <v>0</v>
      </c>
      <c r="X14" s="20">
        <f>S14/V14</f>
        <v>6.6513761467889916</v>
      </c>
    </row>
    <row r="15" spans="1:24" ht="30.4" customHeight="1">
      <c r="A15" s="14" t="s">
        <v>35</v>
      </c>
      <c r="B15" s="22">
        <v>200</v>
      </c>
      <c r="C15" s="23">
        <v>100</v>
      </c>
      <c r="D15" s="24">
        <v>50</v>
      </c>
      <c r="E15" s="25">
        <v>75</v>
      </c>
      <c r="F15" s="23">
        <f t="shared" si="0"/>
        <v>7.5</v>
      </c>
      <c r="G15" s="25" t="e">
        <v>#REF!</v>
      </c>
      <c r="H15" s="25">
        <v>3.75</v>
      </c>
      <c r="I15" s="25" t="e">
        <v>#REF!</v>
      </c>
      <c r="J15" s="25"/>
      <c r="K15" s="25" t="e">
        <v>#REF!</v>
      </c>
      <c r="L15" s="25" t="e">
        <v>#REF!</v>
      </c>
      <c r="M15" s="4"/>
      <c r="N15" s="26" t="s">
        <v>36</v>
      </c>
      <c r="O15" s="26">
        <v>272.23</v>
      </c>
      <c r="P15" s="26" t="s">
        <v>36</v>
      </c>
      <c r="Q15" s="26">
        <v>411.29</v>
      </c>
      <c r="R15" s="27">
        <f t="shared" si="1"/>
        <v>3.75</v>
      </c>
      <c r="S15" s="27">
        <v>30</v>
      </c>
      <c r="T15" s="27">
        <v>20</v>
      </c>
      <c r="U15" s="27">
        <f t="shared" si="2"/>
        <v>2.25</v>
      </c>
      <c r="V15" s="18">
        <v>1.2</v>
      </c>
      <c r="W15" s="19">
        <f t="shared" si="3"/>
        <v>0.09</v>
      </c>
      <c r="X15" s="20">
        <f>S15/V15</f>
        <v>25</v>
      </c>
    </row>
    <row r="16" spans="1:24" ht="32.65" customHeight="1">
      <c r="A16" s="14" t="s">
        <v>37</v>
      </c>
      <c r="B16" s="22">
        <v>200</v>
      </c>
      <c r="C16" s="23">
        <v>100</v>
      </c>
      <c r="D16" s="24">
        <v>50</v>
      </c>
      <c r="E16" s="25">
        <v>86.13</v>
      </c>
      <c r="F16" s="23">
        <f>E16*C16/1000</f>
        <v>8.6129999999999995</v>
      </c>
      <c r="G16" s="25" t="e">
        <v>#REF!</v>
      </c>
      <c r="H16" s="25">
        <v>4.3064999999999998</v>
      </c>
      <c r="I16" s="25" t="e">
        <v>#REF!</v>
      </c>
      <c r="J16" s="25"/>
      <c r="K16" s="25" t="e">
        <v>#REF!</v>
      </c>
      <c r="L16" s="25" t="e">
        <v>#REF!</v>
      </c>
      <c r="M16" s="4"/>
      <c r="N16" s="26" t="s">
        <v>38</v>
      </c>
      <c r="O16" s="26">
        <v>335.75</v>
      </c>
      <c r="P16" s="26" t="s">
        <v>38</v>
      </c>
      <c r="Q16" s="26">
        <v>443.84</v>
      </c>
      <c r="R16" s="27">
        <f t="shared" si="1"/>
        <v>4.3064999999999998</v>
      </c>
      <c r="S16" s="27"/>
      <c r="T16" s="27">
        <v>50</v>
      </c>
      <c r="U16" s="27">
        <f t="shared" si="2"/>
        <v>0</v>
      </c>
      <c r="V16" s="18">
        <v>0</v>
      </c>
      <c r="W16" s="19">
        <f t="shared" si="3"/>
        <v>0</v>
      </c>
      <c r="X16" s="20"/>
    </row>
    <row r="17" spans="1:24" ht="27.4" customHeight="1">
      <c r="A17" s="14" t="s">
        <v>39</v>
      </c>
      <c r="B17" s="22">
        <v>15</v>
      </c>
      <c r="C17" s="23">
        <v>7.5</v>
      </c>
      <c r="D17" s="24">
        <v>23</v>
      </c>
      <c r="E17" s="25">
        <v>141</v>
      </c>
      <c r="F17" s="23">
        <f t="shared" ref="F17:F38" si="5">E17*C17/1000</f>
        <v>1.0575000000000001</v>
      </c>
      <c r="G17" s="25" t="e">
        <v>#REF!</v>
      </c>
      <c r="H17" s="25">
        <v>5.5554199999999998</v>
      </c>
      <c r="I17" s="25" t="e">
        <v>#REF!</v>
      </c>
      <c r="J17" s="25"/>
      <c r="K17" s="25" t="e">
        <v>#REF!</v>
      </c>
      <c r="L17" s="25" t="e">
        <v>#REF!</v>
      </c>
      <c r="M17" s="4"/>
      <c r="N17" s="26" t="s">
        <v>40</v>
      </c>
      <c r="O17" s="26">
        <v>384.64</v>
      </c>
      <c r="P17" s="26" t="s">
        <v>40</v>
      </c>
      <c r="Q17" s="26">
        <v>521.47</v>
      </c>
      <c r="R17" s="27">
        <f t="shared" si="1"/>
        <v>3.2429999999999999</v>
      </c>
      <c r="S17" s="27">
        <v>10</v>
      </c>
      <c r="T17" s="27">
        <v>13</v>
      </c>
      <c r="U17" s="27">
        <f>S17*E17/1000</f>
        <v>1.41</v>
      </c>
      <c r="V17" s="18">
        <v>4</v>
      </c>
      <c r="W17" s="19">
        <f t="shared" si="3"/>
        <v>0.56399999999999995</v>
      </c>
      <c r="X17" s="20">
        <f>S17/V17</f>
        <v>2.5</v>
      </c>
    </row>
    <row r="18" spans="1:24" ht="27.4" customHeight="1">
      <c r="A18" s="14" t="s">
        <v>41</v>
      </c>
      <c r="B18" s="22"/>
      <c r="C18" s="23"/>
      <c r="D18" s="24">
        <v>6</v>
      </c>
      <c r="E18" s="25"/>
      <c r="F18" s="23">
        <f t="shared" si="5"/>
        <v>0</v>
      </c>
      <c r="G18" s="25"/>
      <c r="H18" s="25"/>
      <c r="I18" s="25"/>
      <c r="J18" s="25"/>
      <c r="K18" s="25"/>
      <c r="L18" s="25"/>
      <c r="M18" s="4"/>
      <c r="N18" s="26"/>
      <c r="O18" s="26"/>
      <c r="P18" s="26"/>
      <c r="Q18" s="26"/>
      <c r="R18" s="27">
        <f t="shared" si="1"/>
        <v>0</v>
      </c>
      <c r="S18" s="27">
        <v>6</v>
      </c>
      <c r="T18" s="27"/>
      <c r="U18" s="27">
        <f t="shared" si="2"/>
        <v>0</v>
      </c>
      <c r="V18" s="18"/>
      <c r="W18" s="19">
        <f t="shared" si="3"/>
        <v>0</v>
      </c>
      <c r="X18" s="20"/>
    </row>
    <row r="19" spans="1:24" ht="25.15" customHeight="1">
      <c r="A19" s="29" t="s">
        <v>42</v>
      </c>
      <c r="B19" s="22">
        <v>319.28643750083586</v>
      </c>
      <c r="C19" s="22">
        <v>159.64321875041793</v>
      </c>
      <c r="D19" s="28">
        <v>160.79223014221094</v>
      </c>
      <c r="E19" s="25"/>
      <c r="F19" s="23">
        <f t="shared" si="5"/>
        <v>0</v>
      </c>
      <c r="G19" s="25"/>
      <c r="H19" s="25"/>
      <c r="I19" s="25"/>
      <c r="J19" s="25"/>
      <c r="K19" s="25"/>
      <c r="L19" s="25"/>
      <c r="M19" s="4"/>
      <c r="N19" s="26"/>
      <c r="O19" s="26"/>
      <c r="P19" s="26"/>
      <c r="Q19" s="26"/>
      <c r="R19" s="27">
        <f t="shared" si="1"/>
        <v>0</v>
      </c>
      <c r="S19" s="27"/>
      <c r="T19" s="27"/>
      <c r="U19" s="27">
        <f t="shared" si="2"/>
        <v>0</v>
      </c>
      <c r="V19" s="18">
        <v>59.348149515724344</v>
      </c>
      <c r="W19" s="19">
        <f t="shared" si="3"/>
        <v>0</v>
      </c>
      <c r="X19" s="20">
        <f t="shared" ref="X19:X26" si="6">S19/V19</f>
        <v>0</v>
      </c>
    </row>
    <row r="20" spans="1:24" ht="34.15" customHeight="1">
      <c r="A20" s="14" t="s">
        <v>43</v>
      </c>
      <c r="B20" s="22">
        <v>133.39541652551659</v>
      </c>
      <c r="C20" s="22">
        <v>66.697708262758297</v>
      </c>
      <c r="D20" s="28">
        <v>63.986610256461347</v>
      </c>
      <c r="E20" s="25"/>
      <c r="F20" s="23">
        <f t="shared" si="5"/>
        <v>0</v>
      </c>
      <c r="G20" s="25"/>
      <c r="H20" s="25"/>
      <c r="I20" s="25"/>
      <c r="J20" s="25"/>
      <c r="K20" s="25"/>
      <c r="L20" s="25"/>
      <c r="M20" s="4"/>
      <c r="N20" s="26"/>
      <c r="O20" s="26"/>
      <c r="P20" s="26"/>
      <c r="Q20" s="26"/>
      <c r="R20" s="27">
        <f t="shared" si="1"/>
        <v>0</v>
      </c>
      <c r="S20" s="28">
        <v>47.659062207321199</v>
      </c>
      <c r="T20" s="28">
        <v>16.327548049140148</v>
      </c>
      <c r="U20" s="27">
        <f t="shared" si="2"/>
        <v>0</v>
      </c>
      <c r="V20" s="18">
        <v>27.168350667051019</v>
      </c>
      <c r="W20" s="19">
        <f t="shared" si="3"/>
        <v>0</v>
      </c>
      <c r="X20" s="20">
        <f t="shared" si="6"/>
        <v>1.7542125685649632</v>
      </c>
    </row>
    <row r="21" spans="1:24" ht="31.9" customHeight="1">
      <c r="A21" s="21" t="s">
        <v>44</v>
      </c>
      <c r="B21" s="22">
        <v>450</v>
      </c>
      <c r="C21" s="23">
        <v>225</v>
      </c>
      <c r="D21" s="24">
        <v>150</v>
      </c>
      <c r="E21" s="25">
        <v>46.69</v>
      </c>
      <c r="F21" s="23">
        <f t="shared" si="5"/>
        <v>10.50525</v>
      </c>
      <c r="G21" s="25" t="e">
        <v>#REF!</v>
      </c>
      <c r="H21" s="25">
        <v>7.0034999999999998</v>
      </c>
      <c r="I21" s="25" t="e">
        <v>#REF!</v>
      </c>
      <c r="J21" s="25"/>
      <c r="K21" s="25" t="e">
        <v>#REF!</v>
      </c>
      <c r="L21" s="25" t="e">
        <v>#REF!</v>
      </c>
      <c r="M21" s="4"/>
      <c r="N21" s="26" t="s">
        <v>45</v>
      </c>
      <c r="O21" s="26">
        <v>771.82</v>
      </c>
      <c r="P21" s="26" t="s">
        <v>45</v>
      </c>
      <c r="Q21" s="26">
        <v>856.87</v>
      </c>
      <c r="R21" s="27">
        <f t="shared" si="1"/>
        <v>7.0034999999999998</v>
      </c>
      <c r="S21" s="27">
        <v>125</v>
      </c>
      <c r="T21" s="27">
        <v>25</v>
      </c>
      <c r="U21" s="27">
        <f t="shared" si="2"/>
        <v>5.8362499999999997</v>
      </c>
      <c r="V21" s="18">
        <v>64.75</v>
      </c>
      <c r="W21" s="19">
        <f t="shared" si="3"/>
        <v>3.0231774999999996</v>
      </c>
      <c r="X21" s="20">
        <f t="shared" si="6"/>
        <v>1.9305019305019304</v>
      </c>
    </row>
    <row r="22" spans="1:24" ht="30.6" customHeight="1">
      <c r="A22" s="21" t="s">
        <v>46</v>
      </c>
      <c r="B22" s="22">
        <v>10</v>
      </c>
      <c r="C22" s="23">
        <v>5</v>
      </c>
      <c r="D22" s="24">
        <v>4</v>
      </c>
      <c r="E22" s="25">
        <v>198.05</v>
      </c>
      <c r="F22" s="23">
        <f t="shared" si="5"/>
        <v>0.99024999999999996</v>
      </c>
      <c r="G22" s="25" t="e">
        <v>#REF!</v>
      </c>
      <c r="H22" s="25">
        <v>0.79220000000000002</v>
      </c>
      <c r="I22" s="25" t="e">
        <v>#REF!</v>
      </c>
      <c r="J22" s="25"/>
      <c r="K22" s="25" t="e">
        <v>#REF!</v>
      </c>
      <c r="L22" s="25" t="e">
        <v>#REF!</v>
      </c>
      <c r="M22" s="4"/>
      <c r="N22" s="26" t="s">
        <v>47</v>
      </c>
      <c r="O22" s="26">
        <v>102.87</v>
      </c>
      <c r="P22" s="26" t="s">
        <v>47</v>
      </c>
      <c r="Q22" s="26">
        <v>111.72</v>
      </c>
      <c r="R22" s="27">
        <f t="shared" si="1"/>
        <v>0.79220000000000002</v>
      </c>
      <c r="S22" s="27">
        <v>2</v>
      </c>
      <c r="T22" s="27">
        <v>2</v>
      </c>
      <c r="U22" s="27">
        <f t="shared" si="2"/>
        <v>0.39610000000000001</v>
      </c>
      <c r="V22" s="30">
        <v>1</v>
      </c>
      <c r="W22" s="19">
        <f t="shared" si="3"/>
        <v>0.19805</v>
      </c>
      <c r="X22" s="20">
        <f t="shared" si="6"/>
        <v>2</v>
      </c>
    </row>
    <row r="23" spans="1:24" s="31" customFormat="1" ht="36.6" customHeight="1">
      <c r="A23" s="21" t="s">
        <v>48</v>
      </c>
      <c r="B23" s="22">
        <v>10</v>
      </c>
      <c r="C23" s="23">
        <v>5</v>
      </c>
      <c r="D23" s="24">
        <v>8</v>
      </c>
      <c r="E23" s="25">
        <v>510.99</v>
      </c>
      <c r="F23" s="23">
        <f t="shared" si="5"/>
        <v>2.5549499999999998</v>
      </c>
      <c r="G23" s="25" t="e">
        <v>#REF!</v>
      </c>
      <c r="H23" s="25">
        <v>4.0879200000000004</v>
      </c>
      <c r="I23" s="25" t="e">
        <v>#REF!</v>
      </c>
      <c r="J23" s="25"/>
      <c r="K23" s="25" t="e">
        <v>#REF!</v>
      </c>
      <c r="L23" s="25" t="e">
        <v>#REF!</v>
      </c>
      <c r="M23" s="4"/>
      <c r="N23" s="26" t="s">
        <v>49</v>
      </c>
      <c r="O23" s="26">
        <v>80.55</v>
      </c>
      <c r="P23" s="26" t="s">
        <v>49</v>
      </c>
      <c r="Q23" s="26">
        <v>99.82</v>
      </c>
      <c r="R23" s="27">
        <f t="shared" si="1"/>
        <v>4.0879200000000004</v>
      </c>
      <c r="S23" s="27">
        <v>3</v>
      </c>
      <c r="T23" s="27">
        <v>5</v>
      </c>
      <c r="U23" s="27">
        <f t="shared" si="2"/>
        <v>1.5329699999999999</v>
      </c>
      <c r="V23" s="18">
        <v>0.6</v>
      </c>
      <c r="W23" s="19">
        <f t="shared" si="3"/>
        <v>0.30659399999999998</v>
      </c>
      <c r="X23" s="20">
        <f t="shared" si="6"/>
        <v>5</v>
      </c>
    </row>
    <row r="24" spans="1:24" ht="26.1" customHeight="1">
      <c r="A24" s="21" t="s">
        <v>50</v>
      </c>
      <c r="B24" s="22">
        <v>50</v>
      </c>
      <c r="C24" s="23">
        <v>25</v>
      </c>
      <c r="D24" s="24">
        <v>30</v>
      </c>
      <c r="E24" s="25">
        <v>238</v>
      </c>
      <c r="F24" s="23">
        <f t="shared" si="5"/>
        <v>5.95</v>
      </c>
      <c r="G24" s="25" t="e">
        <v>#REF!</v>
      </c>
      <c r="H24" s="25">
        <v>9.2501999999999995</v>
      </c>
      <c r="I24" s="25" t="e">
        <v>#REF!</v>
      </c>
      <c r="J24" s="25"/>
      <c r="K24" s="25" t="e">
        <v>#REF!</v>
      </c>
      <c r="L24" s="25" t="e">
        <v>#REF!</v>
      </c>
      <c r="M24" s="4"/>
      <c r="N24" s="26" t="s">
        <v>51</v>
      </c>
      <c r="O24" s="26">
        <v>312.83999999999997</v>
      </c>
      <c r="P24" s="26" t="s">
        <v>51</v>
      </c>
      <c r="Q24" s="26">
        <v>371.19</v>
      </c>
      <c r="R24" s="27">
        <f t="shared" si="1"/>
        <v>7.14</v>
      </c>
      <c r="S24" s="27">
        <v>27</v>
      </c>
      <c r="T24" s="27">
        <v>5</v>
      </c>
      <c r="U24" s="27">
        <f t="shared" si="2"/>
        <v>6.4260000000000002</v>
      </c>
      <c r="V24" s="18">
        <v>14</v>
      </c>
      <c r="W24" s="19">
        <f t="shared" si="3"/>
        <v>3.3319999999999999</v>
      </c>
      <c r="X24" s="20">
        <f t="shared" si="6"/>
        <v>1.9285714285714286</v>
      </c>
    </row>
    <row r="25" spans="1:24" ht="34.5" customHeight="1">
      <c r="A25" s="14" t="s">
        <v>52</v>
      </c>
      <c r="B25" s="22">
        <v>185.89102097531926</v>
      </c>
      <c r="C25" s="22">
        <v>92.945510487659632</v>
      </c>
      <c r="D25" s="28">
        <v>96.805619885749579</v>
      </c>
      <c r="E25" s="25"/>
      <c r="F25" s="23">
        <f t="shared" si="5"/>
        <v>0</v>
      </c>
      <c r="G25" s="25"/>
      <c r="H25" s="25"/>
      <c r="I25" s="25"/>
      <c r="J25" s="25"/>
      <c r="K25" s="25"/>
      <c r="L25" s="25"/>
      <c r="M25" s="4"/>
      <c r="N25" s="26"/>
      <c r="O25" s="26"/>
      <c r="P25" s="26"/>
      <c r="Q25" s="26"/>
      <c r="R25" s="27">
        <f t="shared" si="1"/>
        <v>0</v>
      </c>
      <c r="S25" s="28">
        <v>39.830631465184496</v>
      </c>
      <c r="T25" s="28">
        <v>56.974988420565076</v>
      </c>
      <c r="U25" s="27">
        <f t="shared" si="2"/>
        <v>0</v>
      </c>
      <c r="V25" s="18">
        <v>32.179798848673329</v>
      </c>
      <c r="W25" s="19">
        <f t="shared" si="3"/>
        <v>0</v>
      </c>
      <c r="X25" s="20">
        <f t="shared" si="6"/>
        <v>1.2377526550892839</v>
      </c>
    </row>
    <row r="26" spans="1:24" ht="32.1" customHeight="1">
      <c r="A26" s="21" t="s">
        <v>53</v>
      </c>
      <c r="B26" s="22">
        <v>77</v>
      </c>
      <c r="C26" s="23">
        <v>26</v>
      </c>
      <c r="D26" s="24">
        <v>8</v>
      </c>
      <c r="E26" s="25">
        <v>464.52</v>
      </c>
      <c r="F26" s="23">
        <f t="shared" si="5"/>
        <v>12.07752</v>
      </c>
      <c r="G26" s="25" t="e">
        <v>#REF!</v>
      </c>
      <c r="H26" s="25">
        <v>3.7161599999999999</v>
      </c>
      <c r="I26" s="25" t="e">
        <v>#REF!</v>
      </c>
      <c r="J26" s="25"/>
      <c r="K26" s="25" t="e">
        <v>#REF!</v>
      </c>
      <c r="L26" s="25" t="e">
        <v>#REF!</v>
      </c>
      <c r="M26" s="4"/>
      <c r="N26" s="26" t="s">
        <v>54</v>
      </c>
      <c r="O26" s="26">
        <v>150.02000000000001</v>
      </c>
      <c r="P26" s="26" t="s">
        <v>54</v>
      </c>
      <c r="Q26" s="26">
        <v>195.75</v>
      </c>
      <c r="R26" s="27">
        <f t="shared" si="1"/>
        <v>3.7161599999999999</v>
      </c>
      <c r="S26" s="27">
        <v>5</v>
      </c>
      <c r="T26" s="27">
        <v>5</v>
      </c>
      <c r="U26" s="27">
        <f t="shared" si="2"/>
        <v>2.3226</v>
      </c>
      <c r="V26" s="18">
        <v>11.3</v>
      </c>
      <c r="W26" s="19">
        <f t="shared" si="3"/>
        <v>5.2490759999999996</v>
      </c>
      <c r="X26" s="20">
        <f t="shared" si="6"/>
        <v>0.44247787610619466</v>
      </c>
    </row>
    <row r="27" spans="1:24" ht="32.1" customHeight="1">
      <c r="A27" s="21" t="s">
        <v>55</v>
      </c>
      <c r="B27" s="22"/>
      <c r="C27" s="23">
        <v>12.5</v>
      </c>
      <c r="D27" s="24">
        <v>12</v>
      </c>
      <c r="E27" s="25">
        <v>250</v>
      </c>
      <c r="F27" s="23">
        <f t="shared" si="5"/>
        <v>3.125</v>
      </c>
      <c r="G27" s="25"/>
      <c r="H27" s="25"/>
      <c r="I27" s="25"/>
      <c r="J27" s="25"/>
      <c r="K27" s="25"/>
      <c r="L27" s="25"/>
      <c r="M27" s="4"/>
      <c r="N27" s="26"/>
      <c r="O27" s="26"/>
      <c r="P27" s="26"/>
      <c r="Q27" s="26"/>
      <c r="R27" s="27">
        <f t="shared" si="1"/>
        <v>3</v>
      </c>
      <c r="S27" s="27">
        <v>4</v>
      </c>
      <c r="T27" s="27">
        <v>6</v>
      </c>
      <c r="U27" s="27">
        <f t="shared" si="2"/>
        <v>1</v>
      </c>
      <c r="V27" s="18"/>
      <c r="W27" s="19">
        <f t="shared" si="3"/>
        <v>0</v>
      </c>
      <c r="X27" s="20"/>
    </row>
    <row r="28" spans="1:24" ht="27.95" customHeight="1">
      <c r="A28" s="21" t="s">
        <v>56</v>
      </c>
      <c r="B28" s="22">
        <v>15</v>
      </c>
      <c r="C28" s="23">
        <v>7.5</v>
      </c>
      <c r="D28" s="24">
        <v>8</v>
      </c>
      <c r="E28" s="25">
        <v>338.24</v>
      </c>
      <c r="F28" s="23">
        <f t="shared" si="5"/>
        <v>2.5368000000000004</v>
      </c>
      <c r="G28" s="25" t="e">
        <v>#REF!</v>
      </c>
      <c r="H28" s="25">
        <v>2.7059199999999999</v>
      </c>
      <c r="I28" s="25" t="e">
        <v>#REF!</v>
      </c>
      <c r="J28" s="25"/>
      <c r="K28" s="25" t="e">
        <v>#REF!</v>
      </c>
      <c r="L28" s="25" t="e">
        <v>#REF!</v>
      </c>
      <c r="M28" s="4"/>
      <c r="N28" s="26" t="s">
        <v>57</v>
      </c>
      <c r="O28" s="26">
        <v>310.38</v>
      </c>
      <c r="P28" s="26" t="s">
        <v>57</v>
      </c>
      <c r="Q28" s="26">
        <v>431.33</v>
      </c>
      <c r="R28" s="27">
        <f t="shared" si="1"/>
        <v>2.7059199999999999</v>
      </c>
      <c r="S28" s="27">
        <v>4</v>
      </c>
      <c r="T28" s="27">
        <v>4</v>
      </c>
      <c r="U28" s="27">
        <f t="shared" si="2"/>
        <v>1.3529599999999999</v>
      </c>
      <c r="V28" s="18">
        <v>11.2</v>
      </c>
      <c r="W28" s="19">
        <f t="shared" si="3"/>
        <v>3.7882880000000001</v>
      </c>
      <c r="X28" s="20">
        <f t="shared" ref="X28:X38" si="7">S28/V28</f>
        <v>0.35714285714285715</v>
      </c>
    </row>
    <row r="29" spans="1:24" ht="25.9" customHeight="1">
      <c r="A29" s="21" t="s">
        <v>58</v>
      </c>
      <c r="B29" s="22">
        <v>60</v>
      </c>
      <c r="C29" s="23">
        <v>30</v>
      </c>
      <c r="D29" s="24">
        <v>25</v>
      </c>
      <c r="E29" s="25">
        <v>197.56</v>
      </c>
      <c r="F29" s="23">
        <f t="shared" si="5"/>
        <v>5.9268000000000001</v>
      </c>
      <c r="G29" s="25" t="e">
        <v>#REF!</v>
      </c>
      <c r="H29" s="25">
        <v>4.9390000000000001</v>
      </c>
      <c r="I29" s="25" t="e">
        <v>#REF!</v>
      </c>
      <c r="J29" s="25"/>
      <c r="K29" s="25" t="e">
        <v>#REF!</v>
      </c>
      <c r="L29" s="25" t="e">
        <v>#REF!</v>
      </c>
      <c r="M29" s="4"/>
      <c r="N29" s="26" t="s">
        <v>59</v>
      </c>
      <c r="O29" s="26">
        <v>255.36</v>
      </c>
      <c r="P29" s="26" t="s">
        <v>59</v>
      </c>
      <c r="Q29" s="26">
        <v>348.08</v>
      </c>
      <c r="R29" s="27">
        <f t="shared" si="1"/>
        <v>4.9390000000000001</v>
      </c>
      <c r="S29" s="27">
        <v>10</v>
      </c>
      <c r="T29" s="27">
        <v>15</v>
      </c>
      <c r="U29" s="27">
        <f t="shared" si="2"/>
        <v>1.9755999999999998</v>
      </c>
      <c r="V29" s="18">
        <v>1</v>
      </c>
      <c r="W29" s="19">
        <f t="shared" si="3"/>
        <v>0.19756000000000001</v>
      </c>
      <c r="X29" s="20">
        <f t="shared" si="7"/>
        <v>10</v>
      </c>
    </row>
    <row r="30" spans="1:24" s="32" customFormat="1" ht="28.5" customHeight="1">
      <c r="A30" s="21" t="s">
        <v>60</v>
      </c>
      <c r="B30" s="22">
        <v>40</v>
      </c>
      <c r="C30" s="23">
        <v>20</v>
      </c>
      <c r="D30" s="24">
        <v>45</v>
      </c>
      <c r="E30" s="25">
        <v>116.91</v>
      </c>
      <c r="F30" s="23">
        <f t="shared" si="5"/>
        <v>2.3381999999999996</v>
      </c>
      <c r="G30" s="25" t="e">
        <v>#REF!</v>
      </c>
      <c r="H30" s="25">
        <v>5.2609500000000002</v>
      </c>
      <c r="I30" s="25" t="e">
        <v>#REF!</v>
      </c>
      <c r="J30" s="25"/>
      <c r="K30" s="25" t="e">
        <v>#REF!</v>
      </c>
      <c r="L30" s="25" t="e">
        <v>#REF!</v>
      </c>
      <c r="M30" s="4"/>
      <c r="N30" s="26" t="s">
        <v>61</v>
      </c>
      <c r="O30" s="26">
        <v>162.03</v>
      </c>
      <c r="P30" s="26" t="s">
        <v>61</v>
      </c>
      <c r="Q30" s="26">
        <v>213.21</v>
      </c>
      <c r="R30" s="27">
        <f t="shared" si="1"/>
        <v>5.2609500000000002</v>
      </c>
      <c r="S30" s="27">
        <v>15</v>
      </c>
      <c r="T30" s="27">
        <v>30</v>
      </c>
      <c r="U30" s="27">
        <f t="shared" si="2"/>
        <v>1.7536499999999999</v>
      </c>
      <c r="V30" s="18">
        <v>3</v>
      </c>
      <c r="W30" s="19">
        <f t="shared" si="3"/>
        <v>0.35073000000000004</v>
      </c>
      <c r="X30" s="20">
        <f t="shared" si="7"/>
        <v>5</v>
      </c>
    </row>
    <row r="31" spans="1:24" ht="26.45" customHeight="1">
      <c r="A31" s="21" t="s">
        <v>62</v>
      </c>
      <c r="B31" s="22">
        <v>40</v>
      </c>
      <c r="C31" s="23">
        <v>20</v>
      </c>
      <c r="D31" s="24">
        <v>28</v>
      </c>
      <c r="E31" s="25">
        <v>80</v>
      </c>
      <c r="F31" s="23">
        <f t="shared" si="5"/>
        <v>1.6</v>
      </c>
      <c r="G31" s="25" t="e">
        <v>#REF!</v>
      </c>
      <c r="H31" s="25">
        <v>381.29000000000008</v>
      </c>
      <c r="I31" s="25" t="e">
        <v>#REF!</v>
      </c>
      <c r="J31" s="25"/>
      <c r="K31" s="25" t="e">
        <v>#REF!</v>
      </c>
      <c r="L31" s="25" t="e">
        <v>#REF!</v>
      </c>
      <c r="M31" s="4"/>
      <c r="N31" s="26" t="s">
        <v>63</v>
      </c>
      <c r="O31" s="26">
        <v>253.29</v>
      </c>
      <c r="P31" s="26" t="s">
        <v>63</v>
      </c>
      <c r="Q31" s="26">
        <v>343.69</v>
      </c>
      <c r="R31" s="27">
        <f t="shared" si="1"/>
        <v>2.2400000000000002</v>
      </c>
      <c r="S31" s="27">
        <v>14</v>
      </c>
      <c r="T31" s="27">
        <v>14</v>
      </c>
      <c r="U31" s="27">
        <f t="shared" si="2"/>
        <v>1.1200000000000001</v>
      </c>
      <c r="V31" s="18">
        <v>8.7200000000000006</v>
      </c>
      <c r="W31" s="19">
        <f t="shared" si="3"/>
        <v>0.6976</v>
      </c>
      <c r="X31" s="20">
        <f t="shared" si="7"/>
        <v>1.6055045871559632</v>
      </c>
    </row>
    <row r="32" spans="1:24" ht="37.15" customHeight="1">
      <c r="A32" s="21" t="s">
        <v>64</v>
      </c>
      <c r="B32" s="22">
        <v>15</v>
      </c>
      <c r="C32" s="23">
        <v>7.5</v>
      </c>
      <c r="D32" s="24">
        <v>10</v>
      </c>
      <c r="E32" s="25">
        <v>98.76</v>
      </c>
      <c r="F32" s="23">
        <f t="shared" si="5"/>
        <v>0.74070000000000003</v>
      </c>
      <c r="G32" s="25" t="e">
        <v>#REF!</v>
      </c>
      <c r="H32" s="25">
        <v>0.98760000000000003</v>
      </c>
      <c r="I32" s="25" t="e">
        <v>#REF!</v>
      </c>
      <c r="J32" s="25"/>
      <c r="K32" s="25" t="e">
        <v>#REF!</v>
      </c>
      <c r="L32" s="25" t="e">
        <v>#REF!</v>
      </c>
      <c r="M32" s="4"/>
      <c r="N32" s="26" t="s">
        <v>65</v>
      </c>
      <c r="O32" s="26">
        <v>93.14</v>
      </c>
      <c r="P32" s="26" t="s">
        <v>65</v>
      </c>
      <c r="Q32" s="26">
        <v>131.05000000000001</v>
      </c>
      <c r="R32" s="27">
        <f t="shared" si="1"/>
        <v>0.98760000000000003</v>
      </c>
      <c r="S32" s="27">
        <v>2</v>
      </c>
      <c r="T32" s="27">
        <v>8</v>
      </c>
      <c r="U32" s="27">
        <f t="shared" si="2"/>
        <v>0.19752</v>
      </c>
      <c r="V32" s="18">
        <v>1.3</v>
      </c>
      <c r="W32" s="19">
        <f t="shared" si="3"/>
        <v>0.128388</v>
      </c>
      <c r="X32" s="20">
        <f t="shared" si="7"/>
        <v>1.5384615384615383</v>
      </c>
    </row>
    <row r="33" spans="1:24" ht="39.950000000000003" customHeight="1">
      <c r="A33" s="21" t="s">
        <v>66</v>
      </c>
      <c r="B33" s="22">
        <v>30</v>
      </c>
      <c r="C33" s="23">
        <v>15</v>
      </c>
      <c r="D33" s="24">
        <v>13</v>
      </c>
      <c r="E33" s="25">
        <v>430</v>
      </c>
      <c r="F33" s="23">
        <f t="shared" si="5"/>
        <v>6.45</v>
      </c>
      <c r="G33" s="25" t="e">
        <v>#REF!</v>
      </c>
      <c r="H33" s="25">
        <v>7.3295299999999992</v>
      </c>
      <c r="I33" s="25" t="e">
        <v>#REF!</v>
      </c>
      <c r="J33" s="25"/>
      <c r="K33" s="25" t="e">
        <v>#REF!</v>
      </c>
      <c r="L33" s="25" t="e">
        <v>#REF!</v>
      </c>
      <c r="M33" s="4"/>
      <c r="N33" s="26" t="s">
        <v>67</v>
      </c>
      <c r="O33" s="26">
        <v>313.20999999999998</v>
      </c>
      <c r="P33" s="26" t="s">
        <v>67</v>
      </c>
      <c r="Q33" s="26">
        <v>371.57</v>
      </c>
      <c r="R33" s="27">
        <f t="shared" si="1"/>
        <v>5.59</v>
      </c>
      <c r="S33" s="27">
        <v>9</v>
      </c>
      <c r="T33" s="27">
        <v>4</v>
      </c>
      <c r="U33" s="27">
        <f t="shared" si="2"/>
        <v>3.87</v>
      </c>
      <c r="V33" s="18">
        <v>6.5</v>
      </c>
      <c r="W33" s="19">
        <f t="shared" si="3"/>
        <v>2.7949999999999999</v>
      </c>
      <c r="X33" s="20">
        <f t="shared" si="7"/>
        <v>1.3846153846153846</v>
      </c>
    </row>
    <row r="34" spans="1:24" ht="21" customHeight="1">
      <c r="A34" s="21" t="s">
        <v>68</v>
      </c>
      <c r="B34" s="22">
        <v>40</v>
      </c>
      <c r="C34" s="23">
        <v>20</v>
      </c>
      <c r="D34" s="24">
        <v>20</v>
      </c>
      <c r="E34" s="25">
        <v>33.28</v>
      </c>
      <c r="F34" s="23">
        <f t="shared" si="5"/>
        <v>0.66559999999999997</v>
      </c>
      <c r="G34" s="25" t="e">
        <v>#REF!</v>
      </c>
      <c r="H34" s="25">
        <v>0.66559999999999997</v>
      </c>
      <c r="I34" s="25" t="e">
        <v>#REF!</v>
      </c>
      <c r="J34" s="25"/>
      <c r="K34" s="25" t="e">
        <v>#REF!</v>
      </c>
      <c r="L34" s="25" t="e">
        <v>#REF!</v>
      </c>
      <c r="M34" s="4"/>
      <c r="N34" s="26" t="s">
        <v>69</v>
      </c>
      <c r="O34" s="26">
        <v>86.67</v>
      </c>
      <c r="P34" s="26" t="s">
        <v>69</v>
      </c>
      <c r="Q34" s="26">
        <v>98.2</v>
      </c>
      <c r="R34" s="27">
        <f t="shared" si="1"/>
        <v>0.66559999999999997</v>
      </c>
      <c r="S34" s="27">
        <v>12</v>
      </c>
      <c r="T34" s="27">
        <v>8</v>
      </c>
      <c r="U34" s="27">
        <f t="shared" si="2"/>
        <v>0.39935999999999999</v>
      </c>
      <c r="V34" s="18">
        <v>19</v>
      </c>
      <c r="W34" s="19">
        <f t="shared" si="3"/>
        <v>0.6323200000000001</v>
      </c>
      <c r="X34" s="20">
        <f t="shared" si="7"/>
        <v>0.63157894736842102</v>
      </c>
    </row>
    <row r="35" spans="1:24" ht="31.5" customHeight="1">
      <c r="A35" s="21" t="s">
        <v>70</v>
      </c>
      <c r="B35" s="22">
        <v>10</v>
      </c>
      <c r="C35" s="23">
        <v>5</v>
      </c>
      <c r="D35" s="24">
        <v>5</v>
      </c>
      <c r="E35" s="25">
        <v>80</v>
      </c>
      <c r="F35" s="23">
        <f t="shared" si="5"/>
        <v>0.4</v>
      </c>
      <c r="G35" s="25" t="e">
        <v>#REF!</v>
      </c>
      <c r="H35" s="25">
        <v>0.85309999999999997</v>
      </c>
      <c r="I35" s="25" t="e">
        <v>#REF!</v>
      </c>
      <c r="J35" s="25"/>
      <c r="K35" s="25" t="e">
        <v>#REF!</v>
      </c>
      <c r="L35" s="25" t="e">
        <v>#REF!</v>
      </c>
      <c r="M35" s="4"/>
      <c r="N35" s="26" t="s">
        <v>71</v>
      </c>
      <c r="O35" s="26">
        <v>184.15</v>
      </c>
      <c r="P35" s="26" t="s">
        <v>71</v>
      </c>
      <c r="Q35" s="26">
        <v>214.49</v>
      </c>
      <c r="R35" s="27">
        <f t="shared" si="1"/>
        <v>0.4</v>
      </c>
      <c r="S35" s="27">
        <v>2</v>
      </c>
      <c r="T35" s="27">
        <v>3</v>
      </c>
      <c r="U35" s="27">
        <f t="shared" si="2"/>
        <v>0.16</v>
      </c>
      <c r="V35" s="18">
        <v>2</v>
      </c>
      <c r="W35" s="19">
        <f t="shared" si="3"/>
        <v>0.16</v>
      </c>
      <c r="X35" s="20">
        <f t="shared" si="7"/>
        <v>1</v>
      </c>
    </row>
    <row r="36" spans="1:24" ht="34.15" customHeight="1">
      <c r="A36" s="21" t="s">
        <v>72</v>
      </c>
      <c r="B36" s="33">
        <v>1.2</v>
      </c>
      <c r="C36" s="23">
        <v>0.6</v>
      </c>
      <c r="D36" s="24">
        <v>1</v>
      </c>
      <c r="E36" s="25">
        <v>705.53</v>
      </c>
      <c r="F36" s="23">
        <f t="shared" si="5"/>
        <v>0.42331799999999997</v>
      </c>
      <c r="G36" s="25" t="e">
        <v>#REF!</v>
      </c>
      <c r="H36" s="25">
        <v>0.70552999999999999</v>
      </c>
      <c r="I36" s="25" t="e">
        <v>#REF!</v>
      </c>
      <c r="J36" s="25"/>
      <c r="K36" s="25" t="e">
        <v>#REF!</v>
      </c>
      <c r="L36" s="25" t="e">
        <v>#REF!</v>
      </c>
      <c r="M36" s="4"/>
      <c r="N36" s="26" t="s">
        <v>73</v>
      </c>
      <c r="O36" s="26">
        <v>691.13</v>
      </c>
      <c r="P36" s="26" t="s">
        <v>73</v>
      </c>
      <c r="Q36" s="26">
        <v>747.58</v>
      </c>
      <c r="R36" s="27">
        <f t="shared" si="1"/>
        <v>0.70552999999999999</v>
      </c>
      <c r="S36" s="27">
        <v>1</v>
      </c>
      <c r="T36" s="27"/>
      <c r="U36" s="27">
        <f t="shared" si="2"/>
        <v>0.70552999999999999</v>
      </c>
      <c r="V36" s="34">
        <v>1</v>
      </c>
      <c r="W36" s="19">
        <f t="shared" si="3"/>
        <v>0.70552999999999999</v>
      </c>
      <c r="X36" s="20">
        <f t="shared" si="7"/>
        <v>1</v>
      </c>
    </row>
    <row r="37" spans="1:24" ht="33.4" customHeight="1">
      <c r="A37" s="21" t="s">
        <v>74</v>
      </c>
      <c r="B37" s="33">
        <v>0.4</v>
      </c>
      <c r="C37" s="23">
        <v>0.2</v>
      </c>
      <c r="D37" s="24">
        <v>0.3</v>
      </c>
      <c r="E37" s="25">
        <v>902.38</v>
      </c>
      <c r="F37" s="23">
        <f t="shared" si="5"/>
        <v>0.180476</v>
      </c>
      <c r="G37" s="25" t="e">
        <v>#REF!</v>
      </c>
      <c r="H37" s="25">
        <v>0.27071400000000001</v>
      </c>
      <c r="I37" s="25" t="e">
        <v>#REF!</v>
      </c>
      <c r="J37" s="25"/>
      <c r="K37" s="25" t="e">
        <v>#REF!</v>
      </c>
      <c r="L37" s="25" t="e">
        <v>#REF!</v>
      </c>
      <c r="M37" s="4"/>
      <c r="N37" s="26" t="s">
        <v>75</v>
      </c>
      <c r="O37" s="26">
        <v>3224.96</v>
      </c>
      <c r="P37" s="26" t="s">
        <v>75</v>
      </c>
      <c r="Q37" s="26">
        <v>2973.92</v>
      </c>
      <c r="R37" s="27">
        <f t="shared" si="1"/>
        <v>0.27071400000000001</v>
      </c>
      <c r="S37" s="27">
        <v>0.3</v>
      </c>
      <c r="T37" s="27"/>
      <c r="U37" s="27">
        <f t="shared" si="2"/>
        <v>0.27071400000000001</v>
      </c>
      <c r="V37" s="34">
        <v>1</v>
      </c>
      <c r="W37" s="19">
        <f t="shared" si="3"/>
        <v>0.90237999999999996</v>
      </c>
      <c r="X37" s="20">
        <f t="shared" si="7"/>
        <v>0.3</v>
      </c>
    </row>
    <row r="38" spans="1:24" ht="15" customHeight="1">
      <c r="A38" s="21" t="s">
        <v>76</v>
      </c>
      <c r="B38" s="22">
        <v>5</v>
      </c>
      <c r="C38" s="23">
        <v>2.5</v>
      </c>
      <c r="D38" s="24">
        <v>2.5</v>
      </c>
      <c r="E38" s="25">
        <v>85</v>
      </c>
      <c r="F38" s="23">
        <f t="shared" si="5"/>
        <v>0.21249999999999999</v>
      </c>
      <c r="G38" s="25" t="e">
        <v>#REF!</v>
      </c>
      <c r="H38" s="25">
        <v>0</v>
      </c>
      <c r="I38" s="25" t="e">
        <v>#REF!</v>
      </c>
      <c r="J38" s="25"/>
      <c r="K38" s="25" t="e">
        <v>#REF!</v>
      </c>
      <c r="L38" s="25" t="e">
        <v>#REF!</v>
      </c>
      <c r="M38" s="4"/>
      <c r="N38" s="26" t="s">
        <v>77</v>
      </c>
      <c r="O38" s="26">
        <v>266.72000000000003</v>
      </c>
      <c r="P38" s="26" t="s">
        <v>77</v>
      </c>
      <c r="Q38" s="26">
        <v>303.20999999999998</v>
      </c>
      <c r="R38" s="27">
        <f t="shared" si="1"/>
        <v>0.21249999999999999</v>
      </c>
      <c r="S38" s="27">
        <v>1</v>
      </c>
      <c r="T38" s="27">
        <v>1.5</v>
      </c>
      <c r="U38" s="27">
        <f t="shared" si="2"/>
        <v>8.5000000000000006E-2</v>
      </c>
      <c r="V38" s="34">
        <v>1.3</v>
      </c>
      <c r="W38" s="19">
        <f t="shared" si="3"/>
        <v>0.1105</v>
      </c>
      <c r="X38" s="20">
        <f t="shared" si="7"/>
        <v>0.76923076923076916</v>
      </c>
    </row>
    <row r="39" spans="1:24" ht="31.15" customHeight="1">
      <c r="A39" s="35" t="s">
        <v>78</v>
      </c>
      <c r="B39" s="36"/>
      <c r="C39" s="25"/>
      <c r="D39" s="25"/>
      <c r="E39" s="25"/>
      <c r="F39" s="37">
        <f t="shared" ref="F39:R39" si="8">SUM(F6:F37)</f>
        <v>102.663414</v>
      </c>
      <c r="G39" s="37" t="e">
        <f t="shared" si="8"/>
        <v>#REF!</v>
      </c>
      <c r="H39" s="37">
        <f t="shared" si="8"/>
        <v>463.33140400000002</v>
      </c>
      <c r="I39" s="37" t="e">
        <f t="shared" si="8"/>
        <v>#REF!</v>
      </c>
      <c r="J39" s="37">
        <f t="shared" si="8"/>
        <v>0</v>
      </c>
      <c r="K39" s="37" t="e">
        <f t="shared" si="8"/>
        <v>#REF!</v>
      </c>
      <c r="L39" s="37" t="e">
        <f t="shared" si="8"/>
        <v>#REF!</v>
      </c>
      <c r="M39" s="37">
        <f t="shared" si="8"/>
        <v>0</v>
      </c>
      <c r="N39" s="37">
        <f t="shared" si="8"/>
        <v>0</v>
      </c>
      <c r="O39" s="37">
        <f t="shared" si="8"/>
        <v>11415.810000000001</v>
      </c>
      <c r="P39" s="37">
        <f t="shared" si="8"/>
        <v>0</v>
      </c>
      <c r="Q39" s="37">
        <f t="shared" si="8"/>
        <v>12765.099999999999</v>
      </c>
      <c r="R39" s="37">
        <f t="shared" si="8"/>
        <v>80.666153999999992</v>
      </c>
      <c r="S39" s="38"/>
      <c r="T39" s="38"/>
      <c r="U39" s="38">
        <f>SUM(U6:U38)</f>
        <v>39.887233999999985</v>
      </c>
      <c r="V39" s="34"/>
      <c r="W39" s="39">
        <f>SUM(W5:W38)</f>
        <v>31.456677361839997</v>
      </c>
      <c r="X39" s="20">
        <f>U39/W39</f>
        <v>1.2680053122325967</v>
      </c>
    </row>
    <row r="40" spans="1:24" ht="31.5">
      <c r="A40" s="21" t="s">
        <v>79</v>
      </c>
      <c r="B40" s="36"/>
      <c r="C40" s="25"/>
      <c r="D40" s="25"/>
      <c r="E40" s="25"/>
      <c r="F40" s="40"/>
      <c r="G40" s="41" t="e">
        <v>#REF!</v>
      </c>
      <c r="H40" s="41">
        <v>-3.2985772211515907</v>
      </c>
      <c r="I40" s="42"/>
      <c r="J40" s="42"/>
      <c r="K40" s="42"/>
      <c r="L40" s="42"/>
      <c r="M40" s="42"/>
      <c r="N40" s="43"/>
      <c r="O40" s="43"/>
      <c r="P40" s="43"/>
      <c r="Q40" s="43"/>
      <c r="R40" s="44">
        <f>(F39-R39)/F39</f>
        <v>0.21426581430459746</v>
      </c>
      <c r="S40" s="38"/>
      <c r="T40" s="38"/>
      <c r="U40" s="38"/>
      <c r="V40" s="34"/>
      <c r="W40" s="39"/>
      <c r="X40" s="20"/>
    </row>
    <row r="41" spans="1:24" ht="31.5">
      <c r="A41" s="10" t="s">
        <v>80</v>
      </c>
      <c r="B41" s="4"/>
      <c r="C41" s="4"/>
      <c r="D41" s="4"/>
      <c r="E41" s="4"/>
      <c r="F41" s="40">
        <f>F39*0.8</f>
        <v>82.130731200000014</v>
      </c>
      <c r="G41" s="42" t="e">
        <v>#REF!</v>
      </c>
      <c r="H41" s="42">
        <v>368.39052320000002</v>
      </c>
      <c r="I41" s="42" t="e">
        <v>#REF!</v>
      </c>
      <c r="J41" s="42">
        <v>0</v>
      </c>
      <c r="K41" s="42" t="e">
        <v>#REF!</v>
      </c>
      <c r="L41" s="42" t="e">
        <v>#REF!</v>
      </c>
      <c r="M41" s="42">
        <v>0</v>
      </c>
      <c r="N41" s="42">
        <v>0</v>
      </c>
      <c r="O41" s="42">
        <v>7848.0480000000016</v>
      </c>
      <c r="P41" s="42">
        <v>0</v>
      </c>
      <c r="Q41" s="42">
        <v>9026.9920000000002</v>
      </c>
      <c r="R41" s="38">
        <v>66.408843200000007</v>
      </c>
      <c r="S41" s="38"/>
      <c r="T41" s="38"/>
      <c r="U41" s="45">
        <f>U39*0.8</f>
        <v>31.90978719999999</v>
      </c>
      <c r="V41" s="34"/>
      <c r="W41" s="46">
        <f>W39*0.8</f>
        <v>25.165341889472</v>
      </c>
      <c r="X41" s="20">
        <f t="shared" ref="X41:X42" si="9">U41/W41</f>
        <v>1.2680053122325967</v>
      </c>
    </row>
    <row r="42" spans="1:24" ht="31.5">
      <c r="A42" s="47" t="s">
        <v>81</v>
      </c>
      <c r="B42" s="4"/>
      <c r="C42" s="4"/>
      <c r="D42" s="4"/>
      <c r="E42" s="4"/>
      <c r="F42" s="40">
        <f>F41*1.5</f>
        <v>123.19609680000002</v>
      </c>
      <c r="G42" s="42" t="e">
        <v>#REF!</v>
      </c>
      <c r="H42" s="42">
        <v>552.58578480000006</v>
      </c>
      <c r="I42" s="42" t="e">
        <v>#REF!</v>
      </c>
      <c r="J42" s="42">
        <v>0</v>
      </c>
      <c r="K42" s="42" t="e">
        <v>#REF!</v>
      </c>
      <c r="L42" s="42" t="e">
        <v>#REF!</v>
      </c>
      <c r="M42" s="42">
        <v>0</v>
      </c>
      <c r="N42" s="42">
        <v>0</v>
      </c>
      <c r="O42" s="42">
        <v>11772.072000000002</v>
      </c>
      <c r="P42" s="42">
        <v>0</v>
      </c>
      <c r="Q42" s="42">
        <v>13540.488000000001</v>
      </c>
      <c r="R42" s="45">
        <v>99.61326480000001</v>
      </c>
      <c r="S42" s="38"/>
      <c r="T42" s="38"/>
      <c r="U42" s="45">
        <f>U41*1.5</f>
        <v>47.864680799999988</v>
      </c>
      <c r="V42" s="34"/>
      <c r="W42" s="39">
        <f>W41*1.5</f>
        <v>37.748012834207998</v>
      </c>
      <c r="X42" s="20">
        <f t="shared" si="9"/>
        <v>1.2680053122325969</v>
      </c>
    </row>
    <row r="43" spans="1:24" ht="43.5" customHeight="1">
      <c r="A43" s="66" t="s">
        <v>82</v>
      </c>
      <c r="B43" s="6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 t="s">
        <v>83</v>
      </c>
      <c r="O43" s="50">
        <v>107.93</v>
      </c>
      <c r="P43" s="49" t="s">
        <v>83</v>
      </c>
      <c r="Q43" s="50">
        <v>133.85</v>
      </c>
      <c r="R43" s="51">
        <f>R42*1.1</f>
        <v>109.57459128000002</v>
      </c>
      <c r="S43" s="52"/>
      <c r="T43" s="52"/>
      <c r="U43" s="53">
        <v>53</v>
      </c>
      <c r="V43" s="54"/>
      <c r="W43" s="55"/>
      <c r="X43" s="56"/>
    </row>
    <row r="44" spans="1:24" ht="129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 t="s">
        <v>84</v>
      </c>
      <c r="O44" s="59">
        <v>312.83999999999997</v>
      </c>
      <c r="P44" s="58" t="s">
        <v>84</v>
      </c>
      <c r="Q44" s="59">
        <v>369.36</v>
      </c>
      <c r="R44" s="57"/>
      <c r="S44" s="57"/>
      <c r="T44" s="57"/>
      <c r="U44" s="57"/>
      <c r="W44" s="57"/>
    </row>
    <row r="45" spans="1:24" ht="7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60" t="s">
        <v>85</v>
      </c>
      <c r="O45" s="61">
        <v>142.54</v>
      </c>
      <c r="P45" s="60" t="s">
        <v>85</v>
      </c>
      <c r="Q45" s="61">
        <v>172.53</v>
      </c>
      <c r="R45" s="57"/>
      <c r="S45" s="57"/>
      <c r="T45" s="57"/>
      <c r="U45" s="57"/>
      <c r="W45" s="57"/>
    </row>
    <row r="46" spans="1:24" ht="29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60" t="s">
        <v>86</v>
      </c>
      <c r="O46" s="61">
        <v>161.58000000000001</v>
      </c>
      <c r="P46" s="60" t="s">
        <v>86</v>
      </c>
      <c r="Q46" s="61">
        <v>179.1</v>
      </c>
      <c r="R46" s="57"/>
      <c r="S46" s="57"/>
      <c r="T46" s="57"/>
      <c r="U46" s="57"/>
      <c r="W46" s="57"/>
    </row>
    <row r="47" spans="1:24" ht="57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60" t="s">
        <v>87</v>
      </c>
      <c r="O47" s="61">
        <v>80.33</v>
      </c>
      <c r="P47" s="60" t="s">
        <v>87</v>
      </c>
      <c r="Q47" s="61">
        <v>92.52</v>
      </c>
      <c r="R47" s="57"/>
      <c r="S47" s="57"/>
      <c r="T47" s="57"/>
      <c r="U47" s="57"/>
      <c r="W47" s="57"/>
    </row>
    <row r="48" spans="1:24" ht="171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62">
        <v>0</v>
      </c>
      <c r="N48" s="60" t="s">
        <v>88</v>
      </c>
      <c r="O48" s="61">
        <v>68.930000000000007</v>
      </c>
      <c r="P48" s="58" t="s">
        <v>88</v>
      </c>
      <c r="Q48" s="61">
        <v>86.69</v>
      </c>
      <c r="R48" s="57"/>
      <c r="S48" s="57"/>
      <c r="T48" s="57"/>
      <c r="U48" s="57"/>
      <c r="W48" s="57"/>
    </row>
    <row r="49" spans="14:17">
      <c r="N49" s="63"/>
      <c r="O49" s="64"/>
      <c r="P49" s="63"/>
      <c r="Q49" s="64"/>
    </row>
    <row r="50" spans="14:17">
      <c r="N50" s="63"/>
      <c r="O50" s="64"/>
      <c r="P50" s="63"/>
      <c r="Q50" s="64"/>
    </row>
    <row r="51" spans="14:17" ht="143.25">
      <c r="N51" s="63" t="s">
        <v>89</v>
      </c>
      <c r="O51" s="64">
        <v>274.82</v>
      </c>
      <c r="P51" s="63" t="s">
        <v>89</v>
      </c>
      <c r="Q51" s="64">
        <v>305.16000000000003</v>
      </c>
    </row>
    <row r="52" spans="14:17" ht="57.75">
      <c r="N52" s="63" t="s">
        <v>90</v>
      </c>
      <c r="O52" s="64">
        <v>79.89</v>
      </c>
      <c r="P52" s="63" t="s">
        <v>90</v>
      </c>
      <c r="Q52" s="64">
        <v>77.8</v>
      </c>
    </row>
    <row r="53" spans="14:17" ht="43.5">
      <c r="N53" s="63" t="s">
        <v>91</v>
      </c>
      <c r="O53" s="64">
        <v>40.549999999999997</v>
      </c>
      <c r="P53" s="63" t="s">
        <v>91</v>
      </c>
      <c r="Q53" s="64">
        <v>65.69</v>
      </c>
    </row>
    <row r="54" spans="14:17" ht="29.25">
      <c r="N54" s="63" t="s">
        <v>92</v>
      </c>
      <c r="O54" s="64">
        <v>116.25</v>
      </c>
      <c r="P54" s="63" t="s">
        <v>92</v>
      </c>
      <c r="Q54" s="64">
        <v>136.33000000000001</v>
      </c>
    </row>
    <row r="55" spans="14:17" ht="29.25">
      <c r="N55" s="63" t="s">
        <v>93</v>
      </c>
      <c r="O55" s="64">
        <v>117.5</v>
      </c>
      <c r="P55" s="63" t="s">
        <v>93</v>
      </c>
      <c r="Q55" s="64">
        <v>141.82</v>
      </c>
    </row>
    <row r="56" spans="14:17" ht="43.5">
      <c r="N56" s="63" t="s">
        <v>94</v>
      </c>
      <c r="O56" s="64">
        <v>201.91</v>
      </c>
      <c r="P56" s="63" t="s">
        <v>94</v>
      </c>
      <c r="Q56" s="64">
        <v>244.97</v>
      </c>
    </row>
    <row r="57" spans="14:17" ht="29.25">
      <c r="N57" s="63" t="s">
        <v>95</v>
      </c>
      <c r="O57" s="64">
        <v>152.79</v>
      </c>
      <c r="P57" s="63" t="s">
        <v>95</v>
      </c>
      <c r="Q57" s="64">
        <v>179.61</v>
      </c>
    </row>
    <row r="58" spans="14:17" ht="143.25">
      <c r="N58" s="63" t="s">
        <v>96</v>
      </c>
      <c r="O58" s="64">
        <v>246.8</v>
      </c>
      <c r="P58" s="63" t="s">
        <v>96</v>
      </c>
      <c r="Q58" s="64">
        <v>279.17</v>
      </c>
    </row>
    <row r="59" spans="14:17" ht="129">
      <c r="N59" s="63" t="s">
        <v>97</v>
      </c>
      <c r="O59" s="64">
        <v>433.47</v>
      </c>
      <c r="P59" s="63" t="s">
        <v>97</v>
      </c>
      <c r="Q59" s="64">
        <v>495.7</v>
      </c>
    </row>
    <row r="60" spans="14:17" ht="29.25">
      <c r="N60" s="63" t="s">
        <v>98</v>
      </c>
      <c r="O60" s="64">
        <v>579.53</v>
      </c>
      <c r="P60" s="63" t="s">
        <v>98</v>
      </c>
      <c r="Q60" s="64">
        <v>674.57</v>
      </c>
    </row>
    <row r="61" spans="14:17" ht="43.5">
      <c r="N61" s="63" t="s">
        <v>99</v>
      </c>
      <c r="O61" s="64">
        <v>244.87</v>
      </c>
      <c r="P61" s="63" t="s">
        <v>99</v>
      </c>
      <c r="Q61" s="64">
        <v>264.63</v>
      </c>
    </row>
    <row r="62" spans="14:17" ht="29.25">
      <c r="N62" s="63" t="s">
        <v>100</v>
      </c>
      <c r="O62" s="64">
        <v>467.01</v>
      </c>
      <c r="P62" s="63" t="s">
        <v>100</v>
      </c>
      <c r="Q62" s="64">
        <v>536.80999999999995</v>
      </c>
    </row>
    <row r="63" spans="14:17" ht="86.25">
      <c r="N63" s="63" t="s">
        <v>101</v>
      </c>
      <c r="O63" s="64">
        <v>19.7</v>
      </c>
      <c r="P63" s="63" t="s">
        <v>101</v>
      </c>
      <c r="Q63" s="64">
        <v>19.77</v>
      </c>
    </row>
    <row r="64" spans="14:17" ht="72">
      <c r="N64" s="63" t="s">
        <v>102</v>
      </c>
      <c r="O64" s="64">
        <v>217.16</v>
      </c>
      <c r="P64" s="63" t="s">
        <v>102</v>
      </c>
      <c r="Q64" s="64">
        <v>233.16</v>
      </c>
    </row>
    <row r="65" spans="14:17" ht="86.25">
      <c r="N65" s="63" t="s">
        <v>103</v>
      </c>
      <c r="O65" s="64">
        <v>352.62</v>
      </c>
      <c r="P65" s="63" t="s">
        <v>103</v>
      </c>
      <c r="Q65" s="64">
        <v>383.01</v>
      </c>
    </row>
    <row r="66" spans="14:17" ht="86.25">
      <c r="N66" s="63" t="s">
        <v>104</v>
      </c>
      <c r="O66" s="64">
        <v>1966.26</v>
      </c>
      <c r="P66" s="63" t="s">
        <v>104</v>
      </c>
      <c r="Q66" s="64">
        <v>2203.5300000000002</v>
      </c>
    </row>
    <row r="67" spans="14:17" ht="114.75">
      <c r="N67" s="63" t="s">
        <v>105</v>
      </c>
      <c r="O67" s="64">
        <v>789.72</v>
      </c>
      <c r="P67" s="63" t="s">
        <v>105</v>
      </c>
      <c r="Q67" s="64">
        <v>941.39</v>
      </c>
    </row>
    <row r="68" spans="14:17" ht="72">
      <c r="N68" s="63" t="s">
        <v>106</v>
      </c>
      <c r="O68" s="64">
        <v>574.27</v>
      </c>
      <c r="P68" s="63" t="s">
        <v>106</v>
      </c>
      <c r="Q68" s="64">
        <v>691.52</v>
      </c>
    </row>
    <row r="69" spans="14:17" ht="143.25">
      <c r="N69" s="63" t="s">
        <v>107</v>
      </c>
      <c r="O69" s="64">
        <v>49.32</v>
      </c>
      <c r="P69" s="63" t="s">
        <v>107</v>
      </c>
      <c r="Q69" s="64">
        <v>55.38</v>
      </c>
    </row>
    <row r="70" spans="14:17" ht="29.25">
      <c r="N70" s="63" t="s">
        <v>108</v>
      </c>
      <c r="O70" s="64">
        <v>129</v>
      </c>
      <c r="P70" s="63" t="s">
        <v>108</v>
      </c>
      <c r="Q70" s="64">
        <v>174.15</v>
      </c>
    </row>
    <row r="71" spans="14:17" ht="72">
      <c r="N71" s="63" t="s">
        <v>109</v>
      </c>
      <c r="O71" s="64">
        <v>19.53</v>
      </c>
      <c r="P71" s="63" t="s">
        <v>109</v>
      </c>
      <c r="Q71" s="64">
        <v>20.03</v>
      </c>
    </row>
    <row r="72" spans="14:17" ht="114.75">
      <c r="N72" s="63" t="s">
        <v>110</v>
      </c>
      <c r="O72" s="64">
        <v>1016.89</v>
      </c>
      <c r="P72" s="63" t="s">
        <v>110</v>
      </c>
      <c r="Q72" s="64">
        <v>1365.7</v>
      </c>
    </row>
    <row r="73" spans="14:17" ht="72">
      <c r="N73" s="63" t="s">
        <v>111</v>
      </c>
      <c r="O73" s="64">
        <v>57.13</v>
      </c>
      <c r="P73" s="63" t="s">
        <v>111</v>
      </c>
      <c r="Q73" s="64">
        <v>63.05</v>
      </c>
    </row>
    <row r="74" spans="14:17" ht="57.75">
      <c r="N74" s="63" t="s">
        <v>112</v>
      </c>
      <c r="O74" s="64">
        <v>36.200000000000003</v>
      </c>
      <c r="P74" s="63" t="s">
        <v>112</v>
      </c>
      <c r="Q74" s="64">
        <v>44.41</v>
      </c>
    </row>
    <row r="75" spans="14:17" ht="171.75">
      <c r="N75" s="63" t="s">
        <v>113</v>
      </c>
      <c r="O75" s="64">
        <v>68.33</v>
      </c>
      <c r="P75" s="63" t="s">
        <v>113</v>
      </c>
      <c r="Q75" s="64">
        <v>78.77</v>
      </c>
    </row>
    <row r="76" spans="14:17" ht="171.75">
      <c r="N76" s="63" t="s">
        <v>114</v>
      </c>
      <c r="O76" s="64">
        <v>70.099999999999994</v>
      </c>
      <c r="P76" s="63" t="s">
        <v>114</v>
      </c>
      <c r="Q76" s="64">
        <v>79.459999999999994</v>
      </c>
    </row>
    <row r="77" spans="14:17" ht="157.5">
      <c r="N77" s="63" t="s">
        <v>115</v>
      </c>
      <c r="O77" s="64">
        <v>44.53</v>
      </c>
      <c r="P77" s="63" t="s">
        <v>115</v>
      </c>
      <c r="Q77" s="64">
        <v>52.14</v>
      </c>
    </row>
    <row r="78" spans="14:17" ht="171.75">
      <c r="N78" s="63" t="s">
        <v>116</v>
      </c>
      <c r="O78" s="64">
        <v>154.62</v>
      </c>
      <c r="P78" s="63" t="s">
        <v>116</v>
      </c>
      <c r="Q78" s="64">
        <v>184.68</v>
      </c>
    </row>
    <row r="79" spans="14:17" ht="57.75">
      <c r="N79" s="63" t="s">
        <v>117</v>
      </c>
      <c r="O79" s="64">
        <v>161.38</v>
      </c>
      <c r="P79" s="63" t="s">
        <v>117</v>
      </c>
      <c r="Q79" s="64">
        <v>204.12</v>
      </c>
    </row>
    <row r="80" spans="14:17" ht="86.25">
      <c r="N80" s="63" t="s">
        <v>118</v>
      </c>
      <c r="O80" s="64">
        <v>279.97000000000003</v>
      </c>
      <c r="P80" s="63" t="s">
        <v>118</v>
      </c>
      <c r="Q80" s="64">
        <v>318.33999999999997</v>
      </c>
    </row>
    <row r="81" spans="14:17" ht="57.75">
      <c r="N81" s="63" t="s">
        <v>119</v>
      </c>
      <c r="O81" s="64">
        <v>57.52</v>
      </c>
      <c r="P81" s="63" t="s">
        <v>119</v>
      </c>
      <c r="Q81" s="64">
        <v>71.72</v>
      </c>
    </row>
    <row r="82" spans="14:17" ht="43.5">
      <c r="N82" s="63" t="s">
        <v>120</v>
      </c>
      <c r="O82" s="64">
        <v>50.88</v>
      </c>
      <c r="P82" s="63" t="s">
        <v>120</v>
      </c>
      <c r="Q82" s="64">
        <v>60.19</v>
      </c>
    </row>
    <row r="83" spans="14:17" ht="29.25">
      <c r="N83" s="63" t="s">
        <v>121</v>
      </c>
      <c r="O83" s="64">
        <v>39.6</v>
      </c>
      <c r="P83" s="63" t="s">
        <v>121</v>
      </c>
      <c r="Q83" s="64">
        <v>54.43</v>
      </c>
    </row>
    <row r="84" spans="14:17" ht="57.75">
      <c r="N84" s="63" t="s">
        <v>122</v>
      </c>
      <c r="O84" s="64">
        <v>52.55</v>
      </c>
      <c r="P84" s="63" t="s">
        <v>122</v>
      </c>
      <c r="Q84" s="64">
        <v>72.34</v>
      </c>
    </row>
    <row r="85" spans="14:17" ht="72">
      <c r="N85" s="63" t="s">
        <v>123</v>
      </c>
      <c r="O85" s="64">
        <v>39.53</v>
      </c>
      <c r="P85" s="63" t="s">
        <v>123</v>
      </c>
      <c r="Q85" s="64">
        <v>90.48</v>
      </c>
    </row>
    <row r="86" spans="14:17" ht="72">
      <c r="N86" s="63" t="s">
        <v>124</v>
      </c>
      <c r="O86" s="64">
        <v>33.47</v>
      </c>
      <c r="P86" s="63" t="s">
        <v>124</v>
      </c>
      <c r="Q86" s="64">
        <v>39.67</v>
      </c>
    </row>
    <row r="87" spans="14:17" ht="86.25">
      <c r="N87" s="63" t="s">
        <v>125</v>
      </c>
      <c r="O87" s="64">
        <v>55.68</v>
      </c>
      <c r="P87" s="63" t="s">
        <v>125</v>
      </c>
      <c r="Q87" s="64">
        <v>61.29</v>
      </c>
    </row>
    <row r="88" spans="14:17" ht="43.5">
      <c r="N88" s="63" t="s">
        <v>126</v>
      </c>
      <c r="O88" s="64">
        <v>80.150000000000006</v>
      </c>
      <c r="P88" s="63" t="s">
        <v>126</v>
      </c>
      <c r="Q88" s="64">
        <v>93.38</v>
      </c>
    </row>
    <row r="89" spans="14:17" ht="157.5">
      <c r="N89" s="63" t="s">
        <v>127</v>
      </c>
      <c r="O89" s="64">
        <v>84.89</v>
      </c>
      <c r="P89" s="63" t="s">
        <v>127</v>
      </c>
      <c r="Q89" s="64">
        <v>99.97</v>
      </c>
    </row>
    <row r="90" spans="14:17" ht="43.5">
      <c r="N90" s="63" t="s">
        <v>128</v>
      </c>
      <c r="O90" s="64">
        <v>39.619999999999997</v>
      </c>
      <c r="P90" s="63" t="s">
        <v>128</v>
      </c>
      <c r="Q90" s="64">
        <v>39.93</v>
      </c>
    </row>
    <row r="91" spans="14:17" ht="86.25">
      <c r="N91" s="63" t="s">
        <v>129</v>
      </c>
      <c r="O91" s="64">
        <v>37.229999999999997</v>
      </c>
      <c r="P91" s="63" t="s">
        <v>129</v>
      </c>
      <c r="Q91" s="64">
        <v>30.08</v>
      </c>
    </row>
    <row r="92" spans="14:17" ht="43.5">
      <c r="N92" s="63" t="s">
        <v>130</v>
      </c>
      <c r="O92" s="64">
        <v>34.74</v>
      </c>
      <c r="P92" s="63" t="s">
        <v>130</v>
      </c>
      <c r="Q92" s="64">
        <v>46.5</v>
      </c>
    </row>
    <row r="93" spans="14:17" ht="43.5">
      <c r="N93" s="63" t="s">
        <v>131</v>
      </c>
      <c r="O93" s="64">
        <v>44.06</v>
      </c>
      <c r="P93" s="63" t="s">
        <v>131</v>
      </c>
      <c r="Q93" s="64">
        <v>34.28</v>
      </c>
    </row>
    <row r="94" spans="14:17" ht="29.25">
      <c r="N94" s="63" t="s">
        <v>132</v>
      </c>
      <c r="O94" s="64">
        <v>43.94</v>
      </c>
      <c r="P94" s="63" t="s">
        <v>132</v>
      </c>
      <c r="Q94" s="64">
        <v>46.52</v>
      </c>
    </row>
    <row r="95" spans="14:17" ht="29.25">
      <c r="N95" s="63" t="s">
        <v>133</v>
      </c>
      <c r="O95" s="64">
        <v>108.49</v>
      </c>
      <c r="P95" s="63" t="s">
        <v>133</v>
      </c>
      <c r="Q95" s="64">
        <v>130.1</v>
      </c>
    </row>
    <row r="96" spans="14:17" ht="57.75">
      <c r="N96" s="63" t="s">
        <v>134</v>
      </c>
      <c r="O96" s="64">
        <v>115.35</v>
      </c>
      <c r="P96" s="63" t="s">
        <v>134</v>
      </c>
      <c r="Q96" s="64">
        <v>183.12</v>
      </c>
    </row>
    <row r="97" spans="14:17" ht="57.75">
      <c r="N97" s="63" t="s">
        <v>135</v>
      </c>
      <c r="O97" s="64">
        <v>119.6</v>
      </c>
      <c r="P97" s="63" t="s">
        <v>135</v>
      </c>
      <c r="Q97" s="64">
        <v>163.36000000000001</v>
      </c>
    </row>
    <row r="98" spans="14:17" ht="57.75">
      <c r="N98" s="63" t="s">
        <v>136</v>
      </c>
      <c r="O98" s="64">
        <v>147.91999999999999</v>
      </c>
      <c r="P98" s="63" t="s">
        <v>136</v>
      </c>
      <c r="Q98" s="64">
        <v>174.97</v>
      </c>
    </row>
    <row r="99" spans="14:17" ht="29.25">
      <c r="N99" s="63" t="s">
        <v>137</v>
      </c>
      <c r="O99" s="64">
        <v>99.73</v>
      </c>
      <c r="P99" s="63" t="s">
        <v>137</v>
      </c>
      <c r="Q99" s="64">
        <v>149.47999999999999</v>
      </c>
    </row>
    <row r="100" spans="14:17" ht="29.25">
      <c r="N100" s="63" t="s">
        <v>138</v>
      </c>
      <c r="O100" s="64">
        <v>99.86</v>
      </c>
      <c r="P100" s="63" t="s">
        <v>138</v>
      </c>
      <c r="Q100" s="64">
        <v>135.63</v>
      </c>
    </row>
    <row r="101" spans="14:17" ht="29.25">
      <c r="N101" s="63" t="s">
        <v>139</v>
      </c>
      <c r="O101" s="64">
        <v>90.83</v>
      </c>
      <c r="P101" s="63" t="s">
        <v>139</v>
      </c>
      <c r="Q101" s="64">
        <v>128.16</v>
      </c>
    </row>
    <row r="102" spans="14:17" ht="29.25">
      <c r="N102" s="63" t="s">
        <v>140</v>
      </c>
      <c r="O102" s="64">
        <v>184.08</v>
      </c>
      <c r="P102" s="63" t="s">
        <v>140</v>
      </c>
      <c r="Q102" s="64">
        <v>234.33</v>
      </c>
    </row>
    <row r="103" spans="14:17" ht="29.25">
      <c r="N103" s="63" t="s">
        <v>141</v>
      </c>
      <c r="O103" s="64">
        <v>131</v>
      </c>
      <c r="P103" s="63" t="s">
        <v>141</v>
      </c>
      <c r="Q103" s="64">
        <v>175.48</v>
      </c>
    </row>
    <row r="104" spans="14:17" ht="29.25">
      <c r="N104" s="63" t="s">
        <v>142</v>
      </c>
      <c r="O104" s="64">
        <v>59.91</v>
      </c>
      <c r="P104" s="63" t="s">
        <v>142</v>
      </c>
      <c r="Q104" s="64">
        <v>89.17</v>
      </c>
    </row>
    <row r="105" spans="14:17" ht="43.5">
      <c r="N105" s="63" t="s">
        <v>143</v>
      </c>
      <c r="O105" s="64">
        <v>141.59</v>
      </c>
      <c r="P105" s="63" t="s">
        <v>143</v>
      </c>
      <c r="Q105" s="64">
        <v>157.38</v>
      </c>
    </row>
  </sheetData>
  <mergeCells count="9">
    <mergeCell ref="X3:X4"/>
    <mergeCell ref="A43:B43"/>
    <mergeCell ref="A1:W1"/>
    <mergeCell ref="A2:U2"/>
    <mergeCell ref="E3:H3"/>
    <mergeCell ref="R3:R4"/>
    <mergeCell ref="S3:T3"/>
    <mergeCell ref="U3:U4"/>
    <mergeCell ref="V3: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рацион пример расчета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Владимир</cp:lastModifiedBy>
  <dcterms:created xsi:type="dcterms:W3CDTF">2018-12-28T15:00:01Z</dcterms:created>
  <dcterms:modified xsi:type="dcterms:W3CDTF">2019-01-11T10:22:55Z</dcterms:modified>
</cp:coreProperties>
</file>